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A73431C7-C611-46DF-A1AF-8768E275567D}" xr6:coauthVersionLast="40" xr6:coauthVersionMax="40" xr10:uidLastSave="{00000000-0000-0000-0000-000000000000}"/>
  <bookViews>
    <workbookView xWindow="510" yWindow="129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externalReferences>
    <externalReference r:id="rId6"/>
  </externalReferences>
  <definedNames>
    <definedName name="_Toc514068790" localSheetId="2">Tiltaksanalyse!#REF!</definedName>
    <definedName name="d">'[1]Priser og antagelser'!$C$56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1" i="6" l="1"/>
  <c r="H32" i="6"/>
  <c r="I32" i="6"/>
  <c r="J10" i="6"/>
  <c r="I34" i="6" l="1"/>
  <c r="I33" i="6"/>
  <c r="I30" i="6"/>
  <c r="I29" i="6"/>
  <c r="I28" i="6"/>
  <c r="H29" i="6"/>
  <c r="H28" i="6"/>
  <c r="M77" i="1" l="1"/>
  <c r="M78" i="1" s="1"/>
  <c r="M79" i="1" s="1"/>
  <c r="M80" i="1" s="1"/>
  <c r="M81" i="1" s="1"/>
  <c r="M82" i="1" s="1"/>
  <c r="M83" i="1" s="1"/>
  <c r="M84" i="1" s="1"/>
  <c r="M85" i="1" s="1"/>
  <c r="M86" i="1" s="1"/>
  <c r="M87" i="1" s="1"/>
  <c r="M88" i="1" s="1"/>
  <c r="M89" i="1" s="1"/>
  <c r="M90" i="1" s="1"/>
  <c r="M91" i="1" s="1"/>
  <c r="M92" i="1" s="1"/>
  <c r="M93" i="1" s="1"/>
  <c r="M94" i="1" s="1"/>
  <c r="M95" i="1" s="1"/>
  <c r="M96" i="1" s="1"/>
  <c r="M97" i="1" s="1"/>
  <c r="M98" i="1" s="1"/>
  <c r="M99" i="1" s="1"/>
  <c r="M100" i="1" s="1"/>
  <c r="M101" i="1" s="1"/>
  <c r="M102" i="1" s="1"/>
  <c r="M103" i="1" s="1"/>
  <c r="M104" i="1" s="1"/>
  <c r="M105" i="1" s="1"/>
  <c r="M106" i="1" s="1"/>
  <c r="M107" i="1" s="1"/>
  <c r="M108" i="1" s="1"/>
  <c r="M109" i="1" s="1"/>
  <c r="M110" i="1" s="1"/>
  <c r="M111" i="1" s="1"/>
  <c r="M112" i="1" s="1"/>
  <c r="M113" i="1" s="1"/>
  <c r="M114" i="1" s="1"/>
  <c r="M115" i="1" s="1"/>
  <c r="K77" i="1"/>
  <c r="K78" i="1" s="1"/>
  <c r="K79" i="1" s="1"/>
  <c r="K80" i="1" s="1"/>
  <c r="K81" i="1" s="1"/>
  <c r="K82" i="1" s="1"/>
  <c r="K83" i="1" s="1"/>
  <c r="K84" i="1" s="1"/>
  <c r="K85" i="1" s="1"/>
  <c r="K86" i="1" s="1"/>
  <c r="K87" i="1" s="1"/>
  <c r="K88" i="1" s="1"/>
  <c r="K89" i="1" s="1"/>
  <c r="K90" i="1" s="1"/>
  <c r="J77" i="1"/>
  <c r="J78" i="1" s="1"/>
  <c r="J79" i="1" s="1"/>
  <c r="J80" i="1" s="1"/>
  <c r="J81" i="1" s="1"/>
  <c r="J82" i="1" s="1"/>
  <c r="J83" i="1" s="1"/>
  <c r="J84" i="1" s="1"/>
  <c r="J85" i="1" s="1"/>
  <c r="J86" i="1" s="1"/>
  <c r="J87" i="1" s="1"/>
  <c r="J88" i="1" s="1"/>
  <c r="J89" i="1" s="1"/>
  <c r="J90" i="1" s="1"/>
  <c r="L77" i="1"/>
  <c r="L78" i="1" s="1"/>
  <c r="L79" i="1" s="1"/>
  <c r="L80" i="1" s="1"/>
  <c r="L81" i="1" s="1"/>
  <c r="L82" i="1" s="1"/>
  <c r="L83" i="1" s="1"/>
  <c r="L84" i="1" s="1"/>
  <c r="L85" i="1" s="1"/>
  <c r="L86" i="1" s="1"/>
  <c r="L87" i="1" s="1"/>
  <c r="L88" i="1" s="1"/>
  <c r="L89" i="1" s="1"/>
  <c r="L90" i="1" s="1"/>
  <c r="L91" i="1" s="1"/>
  <c r="L92" i="1" s="1"/>
  <c r="L93" i="1" s="1"/>
  <c r="L94" i="1" s="1"/>
  <c r="L95" i="1" s="1"/>
  <c r="L96" i="1" s="1"/>
  <c r="L97" i="1" s="1"/>
  <c r="L98" i="1" s="1"/>
  <c r="L99" i="1" s="1"/>
  <c r="L100" i="1" s="1"/>
  <c r="L101" i="1" s="1"/>
  <c r="L102" i="1" s="1"/>
  <c r="L103" i="1" s="1"/>
  <c r="L104" i="1" s="1"/>
  <c r="L105" i="1" s="1"/>
  <c r="L106" i="1" s="1"/>
  <c r="L107" i="1" s="1"/>
  <c r="L108" i="1" s="1"/>
  <c r="L109" i="1" s="1"/>
  <c r="L110" i="1" s="1"/>
  <c r="L111" i="1" s="1"/>
  <c r="L112" i="1" s="1"/>
  <c r="L113" i="1" s="1"/>
  <c r="L114" i="1" s="1"/>
  <c r="L115" i="1" s="1"/>
  <c r="J9" i="6" l="1"/>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<sst xmlns="http://schemas.openxmlformats.org/spreadsheetml/2006/main" count="1393" uniqueCount="627">
  <si>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</si>
  <si>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</si>
  <si>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</si>
  <si>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</si>
  <si>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</si>
  <si>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</si>
  <si>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</si>
  <si>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</si>
  <si>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</si>
  <si>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</si>
  <si>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</si>
  <si>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</si>
  <si>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</si>
  <si>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</si>
  <si>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</si>
  <si>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</si>
  <si>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</si>
  <si>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</si>
  <si>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</si>
  <si>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</si>
  <si>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</si>
  <si>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</si>
  <si>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</si>
  <si>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</si>
  <si>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</si>
  <si>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</si>
  <si>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</si>
  <si>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</si>
  <si>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</si>
  <si>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</si>
  <si>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</si>
  <si>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</si>
  <si>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Tiltakspakke 1</t>
  </si>
  <si>
    <t>Tiltakspakke 2</t>
  </si>
  <si>
    <t>Tiltak 1</t>
  </si>
  <si>
    <t>Tiltakspakke 3</t>
  </si>
  <si>
    <t>Tiltak 2</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</si>
  <si>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</si>
  <si>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</si>
  <si>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</si>
  <si>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</si>
  <si>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</si>
  <si>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</si>
  <si>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</si>
  <si>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</si>
  <si>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</si>
  <si>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</si>
  <si>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</si>
  <si>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</si>
  <si>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</si>
  <si>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</si>
  <si>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</si>
  <si>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</si>
  <si>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</si>
  <si>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</si>
  <si>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</si>
  <si>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</si>
  <si>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</si>
  <si>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</si>
  <si>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</si>
  <si>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</si>
  <si>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</si>
  <si>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</si>
  <si>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</si>
  <si>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</si>
  <si>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</si>
  <si>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</si>
  <si>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</si>
  <si>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</si>
  <si>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</si>
  <si>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</si>
  <si>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</si>
  <si>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</si>
  <si>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</si>
  <si>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</si>
  <si>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</si>
  <si>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</si>
  <si>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</si>
  <si>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</si>
  <si>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</si>
  <si>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</si>
  <si>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</si>
  <si>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</si>
  <si>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</si>
  <si>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</si>
  <si>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</si>
  <si>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</si>
  <si>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</si>
  <si>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</si>
  <si>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</si>
  <si>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</si>
  <si>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</si>
  <si>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</si>
  <si>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</si>
  <si>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</si>
  <si>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</si>
  <si>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</si>
  <si>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</si>
  <si>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</si>
  <si>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</si>
  <si>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</si>
  <si>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</si>
  <si>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</si>
  <si>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</si>
  <si>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</si>
  <si>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</si>
  <si>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</si>
  <si>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</si>
  <si>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</si>
  <si>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</si>
  <si>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</si>
  <si>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</si>
  <si>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</si>
  <si>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</si>
  <si>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</si>
  <si>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</si>
  <si>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</si>
  <si>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</si>
  <si>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</si>
  <si>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</si>
  <si>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</si>
  <si>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</si>
  <si>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</si>
  <si>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</si>
  <si>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</si>
  <si>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</si>
  <si>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</si>
  <si>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</si>
  <si>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</si>
  <si>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</si>
  <si>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</si>
  <si>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</si>
  <si>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</si>
  <si>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</si>
  <si>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</si>
  <si>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</si>
  <si>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</si>
  <si>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</si>
  <si>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</si>
  <si>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</si>
  <si>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</si>
  <si>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</si>
  <si>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</si>
  <si>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</si>
  <si>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</si>
  <si>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</si>
  <si>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</si>
  <si>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</si>
  <si>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</si>
  <si>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</si>
  <si>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</si>
  <si>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</si>
  <si>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</si>
  <si>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</si>
  <si>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</si>
  <si>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</si>
  <si>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</si>
  <si>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</si>
  <si>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</si>
  <si>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</si>
  <si>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</si>
  <si>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</si>
  <si>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</si>
  <si>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</si>
  <si>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</si>
  <si>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</si>
  <si>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</si>
  <si>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</si>
  <si>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</si>
  <si>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</si>
  <si>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</si>
  <si>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</si>
  <si>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</si>
  <si>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</si>
  <si>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</si>
  <si>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</si>
  <si>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</si>
  <si>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</si>
  <si>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</si>
  <si>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</si>
  <si>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</si>
  <si>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</si>
  <si>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</si>
  <si>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</si>
  <si>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</si>
  <si>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</si>
  <si>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</si>
  <si>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</si>
  <si>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</si>
  <si>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</si>
  <si>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</si>
  <si>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</si>
  <si>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</si>
  <si>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</si>
  <si>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</si>
  <si>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</si>
  <si>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</si>
  <si>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</si>
  <si>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</si>
  <si>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</si>
  <si>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</si>
  <si>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</si>
  <si>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</si>
  <si>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</si>
  <si>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</si>
  <si>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</si>
  <si>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</si>
  <si>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</si>
  <si>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</si>
  <si>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</si>
  <si>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</si>
  <si>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</si>
  <si>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</si>
  <si>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</si>
  <si>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</si>
  <si>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</si>
  <si>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</si>
  <si>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</si>
  <si>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</si>
  <si>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</si>
  <si>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</si>
  <si>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</si>
  <si>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</si>
  <si>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</si>
  <si>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</si>
  <si>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</si>
  <si>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</si>
  <si>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</si>
  <si>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</si>
  <si>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</si>
  <si>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</si>
  <si>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</si>
  <si>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</si>
  <si>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</si>
  <si>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</si>
  <si>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</si>
  <si>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</si>
  <si>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</si>
  <si>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</si>
  <si>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</si>
  <si>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</si>
  <si>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</si>
  <si>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</si>
  <si>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</si>
  <si>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</si>
  <si>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</si>
  <si>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</si>
  <si>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</si>
  <si>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</si>
  <si>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</si>
  <si>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</si>
  <si>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</si>
  <si>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</si>
  <si>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</si>
  <si>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</si>
  <si>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</si>
  <si>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</si>
  <si>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</si>
  <si>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</si>
  <si>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</si>
  <si>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</si>
  <si>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</si>
  <si>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</si>
  <si>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</si>
  <si>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</si>
  <si>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</si>
  <si>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</si>
  <si>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</si>
  <si>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kritisk truet</t>
  </si>
  <si>
    <t>EN</t>
  </si>
  <si>
    <t>3</t>
  </si>
  <si>
    <t>Ukjent. Her kun antatt ut fra artens morfologi, anatomi og voksested.</t>
  </si>
  <si>
    <t>Godt kjent</t>
  </si>
  <si>
    <t>Dårlig kjent</t>
  </si>
  <si>
    <t>Livsmedium for andre: lichenikole sopp, midd, spretthaler, bakterier</t>
  </si>
  <si>
    <t>Ukjent</t>
  </si>
  <si>
    <t>Som for lav generelt antas det at små invertebrater, mikrosopp og bakterier lever delvis inni laven eller innimellom sprekker og rynker på laven. Lichenikole sopp kan være skadegjørende for lav som blir angrepet.</t>
  </si>
  <si>
    <t>Primærprodusent</t>
  </si>
  <si>
    <t>Trolig ubetydelig</t>
  </si>
  <si>
    <t>Livsmedium for andre organismer</t>
  </si>
  <si>
    <t>Ubetydelig</t>
  </si>
  <si>
    <t>Reguleringstjenester: karbonlagring</t>
  </si>
  <si>
    <t>Gitt artens svært marginale biomasse er dens bidrag til økosystemtjenesten ubetydelig.</t>
  </si>
  <si>
    <t>Støttende stjenester: fotosyntese</t>
  </si>
  <si>
    <t>Støttende stjenester: næringskretsløp</t>
  </si>
  <si>
    <t>Kulturelle tjenester: rekreasjon</t>
  </si>
  <si>
    <t>Additiv</t>
  </si>
  <si>
    <t>Antall reproduserende individ</t>
  </si>
  <si>
    <t>Lokaliteter</t>
  </si>
  <si>
    <t>&lt;4</t>
  </si>
  <si>
    <t>Forekomstareal (km2)</t>
  </si>
  <si>
    <t>Det er ikke forventet at det skjer en endring i status før 2050</t>
  </si>
  <si>
    <t>Stor</t>
  </si>
  <si>
    <t>Avdempende</t>
  </si>
  <si>
    <t>Synergi</t>
  </si>
  <si>
    <t>+</t>
  </si>
  <si>
    <t>Kompenserende</t>
  </si>
  <si>
    <t>Pågående</t>
  </si>
  <si>
    <t>Sikring mot habitatforringelse</t>
  </si>
  <si>
    <t>Tiltak 3</t>
  </si>
  <si>
    <t>Kostnadsusikkerhet</t>
  </si>
  <si>
    <t>Ganske usikker (25-50%)</t>
  </si>
  <si>
    <t>D1</t>
  </si>
  <si>
    <t>Autotrof</t>
  </si>
  <si>
    <t>Ny</t>
  </si>
  <si>
    <t>Basert på tekst i Rødliste 2015.</t>
  </si>
  <si>
    <t>Påvirkningsfaktor 3</t>
  </si>
  <si>
    <t>Menneskelig forstyrrelse &gt; Forskning</t>
  </si>
  <si>
    <t>Opphørt, kan inntreffe igjen</t>
  </si>
  <si>
    <t>Voksested</t>
  </si>
  <si>
    <t>Rangert etter antatt viktighet.</t>
  </si>
  <si>
    <t>Alle</t>
  </si>
  <si>
    <t>juli 2018</t>
  </si>
  <si>
    <t>Stjernebønnelav</t>
  </si>
  <si>
    <t>Buellia asterella</t>
  </si>
  <si>
    <t>Poelt &amp; Sulzer</t>
  </si>
  <si>
    <t>Stjernebønnelav er en hvit skorpedannende lav med smålober som kan danne stjerneform, derav det latinske navnet "asterella" som betyr "små stjerner". Den danne små mørkt brune fruktlegemer som er lett synlig på den hvite bakgrunnen. Arten vokser i Norge på soleksponerte kalkberg og åpen kalkjord.</t>
  </si>
  <si>
    <t>CR</t>
  </si>
  <si>
    <t>C1+2a(i), D1</t>
  </si>
  <si>
    <t>13</t>
  </si>
  <si>
    <t>27</t>
  </si>
  <si>
    <t>18</t>
  </si>
  <si>
    <t>Nordherad i Vågå kommune (Oppdal). Samlet i Dovre (Oppland) i 1948, men ikke gjenfunnet og antatt utgått. </t>
  </si>
  <si>
    <t>&gt; 50 %</t>
  </si>
  <si>
    <t>10</t>
  </si>
  <si>
    <t xml:space="preserve">Kunnskapen om livshistorieteori er generelt lite utviklet for lav, og det er uklart hvorfor generasjonstid er satt til 10 år for denne arten, men 33 år for de fleste andre lav på rødlista. Det kan være knyttet til dens levested på kalkholdig jord, som kan anses som ustabil. Arten vokser imidlertid også på stein, og steinboende lav kan generelt bli svært gamle. Denne arten produserer ikke aseksuelle formeringsenheter, og er derfor avhengig av kjønnete sporer for formering og spredning. Etablerte individer har trolig en viss kompetitiv evne mot andre lav og mot moser. </t>
  </si>
  <si>
    <t>Tørre kalkrike berg og kalkholdig jord</t>
  </si>
  <si>
    <t xml:space="preserve">Konkurranse: En rekke skorpelav, bladlav og moser konkurrerer trolig med stjernebønnelav om egnete voksesteder på bergene og på jordsmonnet. På jord er karplanter også konkurrenter om plassen. Gjengroing er oppgitt som en trussel. </t>
  </si>
  <si>
    <t>Symbiose: grønnalger i slekta Trebouxia</t>
  </si>
  <si>
    <t xml:space="preserve">Livsviktig. Mykobionten (soppkomponenten) vil ikke kunne overleve lenge uten symbiose med grønnalgen. Grønnalge leverer fotsynteseprodukter til mykobionten og tar imot mineraler. Det er blitt debattert om lav danner symbiotiske samspill i snever forstand, ettersom grønnalgen i stor grad utnyttes av soppkomponenten under strengt regulerte vekstforhold. </t>
  </si>
  <si>
    <t>Grønnalgen produserer fotosynteseprodukter.</t>
  </si>
  <si>
    <t>Trolig er det kun et fåtall mennesker i Norge som leter etter denne arten som en rekreasjonsutfoldelse. Dens bidrag til økosystemtjenesten er derfor ubetydelig.</t>
  </si>
  <si>
    <t>Påvirkning på habitat &gt; Landbruk &gt; Buskap/dyrehold &gt; Tråkk</t>
  </si>
  <si>
    <t>Påvirkning på habitat &gt; Landbruk &gt; Opphørt/redusert drift &gt; Beite</t>
  </si>
  <si>
    <t>Minoriteten av populasjonen påvirkes (&lt; 50%)</t>
  </si>
  <si>
    <t>Rask reduksjon (&gt; 20% over 10 år eller 3 generasjoner)</t>
  </si>
  <si>
    <t>Hele populasjonen påvirkes (&gt; 90%)</t>
  </si>
  <si>
    <t>Rødliste 2015 oppgir at moderat krøtterbeite virker positivt.</t>
  </si>
  <si>
    <t>Rødliste 2015 oppgir tråkkskader fra geit som en viktig årsak til at arten ikke lenger er å finne innenfor Vistehorten naturreservat i Vågå. Store bestander har inntil nylig beitet i området. Jordboende lav som blir tråkket på smuldrer opp og dør, og klovene bidrar til å brekke av biter av de myke kalkbergene.</t>
  </si>
  <si>
    <t>En ubetydelig del av populasjonene påvirkes</t>
  </si>
  <si>
    <t>Sterkt truet</t>
  </si>
  <si>
    <t>Se omtale til venstre under "Beskrivelse".</t>
  </si>
  <si>
    <t>Der er blitt foretatt flere innsamlinger av denne arten. Det finnes omtrent 18 innsamlinger fra Vågå og 2 fra Dovre i offentlige norske og utenlandske herbarier. I tillegg er den trolig blitt samlet til private herbarier. Ut fra Rødliste 2015 sin estimerte populasjonsstørrelse på 27 individer, så vil de innsamlede individene utgjøre en betydelig andel. Arten var imidlertid trolig langt mer tallrik bare for noen tiår siden da den mest intensive innsamlingen ble foretatt. Arten ble sist gang innsamlet i 2016.</t>
  </si>
  <si>
    <t>&gt;50</t>
  </si>
  <si>
    <t>&gt;20</t>
  </si>
  <si>
    <t>&lt;18</t>
  </si>
  <si>
    <t>&gt;5</t>
  </si>
  <si>
    <t>År</t>
  </si>
  <si>
    <t>Bestand</t>
  </si>
  <si>
    <t>&lt;16</t>
  </si>
  <si>
    <t>Med en 25 % reduksjon per tiår, vil bestanden i 2035 være på omtrent 15 individer, gitt at bestandsestimatet i Rødliste 2015 på 27 individer er korrekt.</t>
  </si>
  <si>
    <t>Åpen sterkt kalkrik grunnlendt lavmark</t>
  </si>
  <si>
    <t>T2-8</t>
  </si>
  <si>
    <t>Svært tørkeutsatt kalkbergknaus</t>
  </si>
  <si>
    <t>T1-60</t>
  </si>
  <si>
    <t>Temmelig tørkeutsatt kalkbergknaus</t>
  </si>
  <si>
    <t>T1-59</t>
  </si>
  <si>
    <t>Det later til at arten er blitt nøye ettersøkt i Vågå og Dovre kommuner. I kommentaren i kolonnen til høyre indikerer vi at arten kan forekomme helt andre steder i landet enn i disse to kommunene. Sannsynligheten for at den skal kunne finnes andre steder i landet anses som moderat.</t>
  </si>
  <si>
    <t>Foucard, T., Moberg, R. &amp; Nordin, A. 2002. Buellia. I: Ahti, T., Jørgensen, P. M., Kristinsson, H., Moberg, R., Søchting, U. &amp; Thor, G. (red.). Nordic Lichen Flora Vol. 2 Physciaceae, s. 11-24. Museum of Evolution, Uppsala Universitet, Uppsala.</t>
  </si>
  <si>
    <r>
      <t xml:space="preserve">Poelt, J. &amp; Sulzer, M. 1974: Die Erdflechte Buellia epigaea, eine Sammelart. </t>
    </r>
    <r>
      <rPr>
        <i/>
        <sz val="11"/>
        <rFont val="Calibri"/>
        <family val="2"/>
        <scheme val="minor"/>
      </rPr>
      <t>Nova Hedwigia</t>
    </r>
    <r>
      <rPr>
        <sz val="11"/>
        <rFont val="Calibri"/>
        <family val="2"/>
        <scheme val="minor"/>
      </rPr>
      <t> </t>
    </r>
    <r>
      <rPr>
        <b/>
        <sz val="11"/>
        <rFont val="Calibri"/>
        <family val="2"/>
        <scheme val="minor"/>
      </rPr>
      <t>25</t>
    </r>
    <r>
      <rPr>
        <sz val="11"/>
        <rFont val="Calibri"/>
        <family val="2"/>
        <scheme val="minor"/>
      </rPr>
      <t>: 173-194.</t>
    </r>
  </si>
  <si>
    <t>1 og 3</t>
  </si>
  <si>
    <t>Sikring mot gjengroing</t>
  </si>
  <si>
    <t>Alle kjente lokasjoner.</t>
  </si>
  <si>
    <t>Karbonlagring: -</t>
  </si>
  <si>
    <t>Vil også redusere gjengroing av andre arter avhengige av solåpne habitat.</t>
  </si>
  <si>
    <t>Tiltak 4</t>
  </si>
  <si>
    <t>Sikring mot uforutsette skader</t>
  </si>
  <si>
    <t>Kasn føre til økt gjengroing hvis tiltaket ikke kombineres med tiltak 2.</t>
  </si>
  <si>
    <t>Hvis man klarer å oppformere arten, kan nye individer utplasseres på kjente eller nye lokasjoner. Ulike metoder må utprøves for å sikre individene til substratet. Individene må sikres mot forstyrrelse (jamfør øvrige tiltak). Individoverlevelse må overvåkes.</t>
  </si>
  <si>
    <t>Vil gi økt kunnskap om suksessrate ved bruk av kultivering for etablering av nye lokaliteter for truede lav. Dette er mangelfullt undersøkt. Denne nye kunnskapen kan da gi innsikt i hvordan et slikt tiltak kan hjelpe for andre lav, både nasjonalt og internasjonalt.</t>
  </si>
  <si>
    <t>Tiltak 5</t>
  </si>
  <si>
    <t>x</t>
  </si>
  <si>
    <t>&lt; 50 %</t>
  </si>
  <si>
    <t>På sikt vil nye individer kunne etablere seg, men ettersom arten trolig er svært saktevoksende vil det kunne ta svært lang tid (&gt; 10 år) før man vil se effekt av tiltaket.</t>
  </si>
  <si>
    <t>Påvirkningsfaktor 4</t>
  </si>
  <si>
    <t>Menneskelig forstyrrelse &gt; Rekreasjon/turisme</t>
  </si>
  <si>
    <t>Kjente lokaliteter ligger nær befolkning og kan være innenfor populære utfartsområder. Det kan derfor tenkes at også mennesker på tur kan ha ført til, og fortsatt vil føre til, tråkkskader på denne arten.</t>
  </si>
  <si>
    <t>Tiltaket vil kunne gi bedre levevilkår for eksisterende individer, men det vil ta lang tid (&gt; 10 år) før tiltaket vil ha synlig effekt på etablering av nye individer, dette fordi arten trolig er svært saktevoksende.</t>
  </si>
  <si>
    <t>Tiltakspakke 4</t>
  </si>
  <si>
    <t>Tiltakspakke 5</t>
  </si>
  <si>
    <t>Tiltakspakke 6</t>
  </si>
  <si>
    <t>&lt; 75 %</t>
  </si>
  <si>
    <t>75-85 %</t>
  </si>
  <si>
    <t>Arten er vidt akseptert som en art godt avgrenset fra nærstående arter.</t>
  </si>
  <si>
    <t>Det anatomiske skillet mot f.eks. Buellia epigaea er imidlertid ikke testet vha. molekylærgenetiske metoder, etter det vi kjenner til. Det bør gjøres for å fjerne enhver tvil om artsstatus.</t>
  </si>
  <si>
    <t>De kjente lokalitetene bør sikres gjennom vern eller annen sikringsform for å unngå at populasjonene forringes av beitedyr, da spesielt geit. Flere av de kjente forekomstene ligger innefor de to naturreservatene Sandehorten (ID VV00000991) og Vistehorten (ID VV00000990). Områdevernet har ikke redusert de negative effektene av beitende husdyr. Forvaltningsstyresmakta har åpenbart ikke fulgt opp teksten i fredningsbestemmelsene som for bege reservatene sier at "Forvaltningsstyresmakta kan regulere beitetrykket når dette er naudsynt av omsyn til fredingsføremålet". Forvaltningsstyresmakta bør derfor umiddelbart sette inn tiltak i tråd med det lovverket de råder over for disse to naturreservatene. Øvrige lokaliteter som p.t. er utenfor verneområder bør sikres gjennom vern eller annen sikring som forhindrer negative effekter av beitende husdyr. Dette bør da samtidig gi sikring mot utbygging av infrastruktur eller andre tenkelige menneskelige inngrep, inkludert inngrep knyttet til utnyttelse av utmarksressurser i landbruket.</t>
  </si>
  <si>
    <t>Fjerne vegetasjon i nærheten som kan lede til at individene av stjernebønnelav blir overskygget og/eller utkonkurrert. Det er imidlertid en risiko knyttet til tiltaket. 1. fjerning eller klipping av planter tett inntil individer av stjernebønnelav kan lede til ustabil jord og dermed forringe individene av stjernebønnelav. 2. Personer som vil utføre tiltaket kan lede til økte tråkksakder, bl.a. gjennom å tråkke på ørsmå individer som ikke er synlige uten lupe.</t>
  </si>
  <si>
    <t>Trinkaus, U. &amp; Mayrhofer, H. 2000. Revision der Buellia epigaea-Gruppe (lichenisierte Ascomyceten, Physciaceae) I. Die Arten der Nordhemisphäre. Nova Hedwigia 71: 271–314.</t>
  </si>
  <si>
    <t>Spribille, T., Bilovitz, P., Printzen, C., Haugan, R. &amp; Timdal, E. 2015. Buellia asterella Poelt &amp; Sulzer. The IUCN Red List of Threatened Species. http://dx.doi.org/10.2305/IUCN.UK.2015-4.RLTS.T70385861A70385867.en</t>
  </si>
  <si>
    <t>For lokaliteten Bergs-Angard i Dovre (Naturbase BN00042431) er det opplyst at E. Timdal fant Buellia asterella der i 1982. Haugan &amp; Timdal (i Spribille mfl. 2015) opplyser imidlertid at de har lett etter arten i området uten å kunne finne den og antar at lokaliteten enten er blitt overvokst av busker og trær, eller er blitt ødelagt.</t>
  </si>
  <si>
    <t>Sikring mot ytterligere habitatforringelse gjennom benyttelse  av verneforskrift for eksisterende Vistehorten naturreservat</t>
  </si>
  <si>
    <t>Dette er en av de skorpelavene i Norge vi har best kunnskap om. Habitatkravene er svært spesifikke (Trinkaus &amp; Mayrhofer 2000, Foucard mfl. 2002), og dette habitatet forekommer kun et fåtall steder i Norge. Arten ble nylig oppdaget på en kystklippe på Bornholm (https://svampe.databasen.org/observations/700777). Bornholm har vært mye besøkt av lichenologer og andre botanikere, så funnet må ses på som en stor (og veldig positiv) overraskelse. Dette er første funn av arten i Danmark. Dette tyder på at arten kan forekomme på kalkholdige steder langs kysten av Sør-Skandinavia selv i områder godt undersøkt av lichenologer, og da kanskje også i Norge, deriblant langs Oslofjorden. Oslofjorden er kjent for sine kalkrike berg, men disse er da også blitt godt undersøkt av botanikere. Det vil derfor komme som en overraskelse om arten skal bli funnet langs Oslofjorden, men andre kalkområder i sørøst-Norge er muligens dårligere undersøkt. Lokalitetene for innsamlingene gjort i Dovre i 1948 er unøyaktig beskrevet. Det kan derfor tenkes at ettersøk ikke er blitt gjort på riktig sted. Lokalitetsinformasjon sier at arten ble funnet ved "Dovre järnvägstation", men høydeangivelsene 580 m og 600 m over havet, antyder at arten må ha blitt innsamlet 100 til 120 høydemeter ovenfor jernbanestasjonen. Dette tyder på at BN-lokaliteten Bergs-Angard er rett lokalitet, men det kan også være andre steder i nærområdet hvor den kan ha blitt samlet inn fra. Et nylig nyfunn av arten på 930 m o.h. i Vågå, langt over tidligere kjente høydegrense, kan tyde på at arten kan ha flere forekomster i høyden. Denne forekomsten er i lavalpint belte ovenfor skoggrensen. Det tyder på at artens krav til varme lokaliteter langt nedenfor skoggrensen kanskje ikke er så sentral som tidligere antatt. I så måte kan det tenkes at arten kan forekomme andre noe kjøligere steder i kontinentale deler av Norge, f.eks. i lavlandet i Finnmark hvor "bestekompisen" Buellia epigaea (jordbønnelav, VU) forekommer. Disse to artene opptrer sammen i Oppland (Poelt &amp; Sulzer 1974).</t>
  </si>
  <si>
    <t>Basert på informasjon i Haugan &amp; Timdal (i Spribille mfl. 2015) kan det se ut som at det er fire eksisterende lokaliteter: 1. i Vistehorten naturreservat (sterkt forringet, men antatt fortsatt å eksistere der; observert der sist i 2010), 2. Bergutspring rett øst for Vistehorten naturreservat, 3. Bergutspring innenfor Sandehorten naturreservat, 4. Svarthammarbekken på 930 m o.h.</t>
  </si>
  <si>
    <t>Gjelder en av fire kjente lokasjoner</t>
  </si>
  <si>
    <t xml:space="preserve">Vil også føre til bidrat til sikring av en rekke andre arter, deriblant flere truede arter. </t>
  </si>
  <si>
    <t>To lokaliteter er allerede innenfor  verneområder, uten at det har bidratt nevneverdig til sikring av arten mot habitatforringelse, verken fra skadegjørende husdyr eller innsamling av individer til forskningsformål.</t>
  </si>
  <si>
    <t>Inngjerding vil være et aktuelt tiltak for å forhindre tråkkskader fra mennesker og dyr. Økt rekreasjon i utmark kan tenkes å være en påvirkningsfaktor som bør begrenses. Inngjerdeing er spesielt aktuelt for de to lokalitetene som er utenfor verneområder, dvs. berget øst for Vistehorten naturreservat og for skrenten i Svarthammarbekken.</t>
  </si>
  <si>
    <t>Kan kombineres med øvrige tiltak. Områdevern av disse to lokalitene bør også vurderes.</t>
  </si>
  <si>
    <t>Dette kan defineres som restaurering ettersom man utplasseres en økologisk viktig art som bidrar til å binde sammen jordsmonnet og dermed bidrar til å redusere erosjon.</t>
  </si>
  <si>
    <t>Påvirkningsfaktor 5</t>
  </si>
  <si>
    <t>Naturkatastrofer</t>
  </si>
  <si>
    <t>En så liten populasjon innenfor et svært begrenset areal er svært utsatt for ekstreme klimatiske hendelser. For eksempel kan et kraftig regnstorm kunne vaske bort alle individer. Ekstrem tørke, slik som området opplevde sommeren 2018, kan tørke ut jorden slik at den smuldrer opp og blir ustabil.</t>
  </si>
  <si>
    <t>I Vistehorten Naturreservat er geit oppgitt som en sterk årsak til at Buellia asterella er blitt sterkt forringet eller utgått. Det er uklart om B. asterella fortsatt finnes der. Rødliste 2015 oppgir at den trolig er utgått, mens Haugan &amp; Timdal (i Spribille mfl. 2015) antar at den fortsatt er til stede, men sterkt forringet. Dersom arten fortsatt er til stede (bør avklares gjennom nye undersøkelser), bør verneforskriften iverksettes for å forhindre ytterligere skade fra geit. Områdevernet har ikke redusert de negative effektene av beitende husdyr. Forvaltningsstyresmakta har åpenbart ikke fulgt opp teksten i fredningsbestemmelsene som for sier at "Forvaltningsstyresmakta kan regulere beitetrykket når dette er naudsynt av omsyn til fredingsføremålet". Forvaltningsstyresmakta bør derfor umiddelbart iverksette tiltak i tråd med denne fredningsbestemmelsen.</t>
  </si>
  <si>
    <t>To lokasjoner: berget øst for Vistehorten naturreservat (ca. 1000 m2 som bør inngjerdes) og skrenten ved Svarthammarbekken (ca. 50 m som bør inngjerdes).</t>
  </si>
  <si>
    <t>Svært sikker (75-100%)</t>
  </si>
  <si>
    <t>Antatt to arbeidsdager hvert 3. år.</t>
  </si>
  <si>
    <t>Ganske sikker (50-75%)</t>
  </si>
  <si>
    <t>Svært usikker (0-25%)</t>
  </si>
  <si>
    <t>Oppformering fra fragmenter</t>
  </si>
  <si>
    <t>Tiltak 6</t>
  </si>
  <si>
    <t>Oppformeringer fra sporer</t>
  </si>
  <si>
    <t>Sporer kan samles inn fra fruktlegemer og oppformeres i kulturer under kontrollerte laboratorieforhold. Tilsvarende må grønnalger samles inn fra thallusfragmenter, dog uten å sette bestander i fare. Grønnalgen kan eventuelt oppformeres basert på cellekulturer fra mer utbredte Buellia-arter, men man vil da være usikker på om dette vil være rett variant av Trebouxia. Voksende mycel kan kobles til cellekulturer av grønnalgen slik at de kan etablere lichenisert symbiose. Ved oppnådd størrelse (noen mm store) kan individer utplasseres i egnet habitat. Noen oppformerte individer bør bevares levende ex situ. Oppformering fra thallusfragmenter (tiltak 4) anses å være sikrere, ettersom mykobiont og fotobiont allerede er koblet sammen. Men i tilfelle forberedende undersøkelser knyttet til tiltak 4 konkluderer med at innsamling av selv et fåtall fragmenter kan sette populasjonene i økt fare, så vil oppformering vha. sporer være et aktuelt tiltak.</t>
  </si>
  <si>
    <t>Tiltaket er teknisk utfordrende og lignende tiltak er ikke kjent gjennomført. Det er derfor stor usikkerhet knyttet til tiltaket. Ekspert på oppformering av sopp, Rakel Blaalid (NINA) opplyser at det vil være store utfordringer knyttet til oppformering. Det vil bl.a. være krevende å undersøke hvilken agartype som soppsporene vil kunne vokse i. Samtidig oppfører sopp og alge seg i kultur ikke på lik måte som i naturen. De danner gjerne ikke typiske lavstruktur. Så selv om kan få dem til å gro i lag på agar, vil det ikke nødvendigvis si at man får individer som vil være levedyktige hvis de plasseres ut i naturen. Dette virker mest som et flerårig forskningsprosjekt med pris på flere millioner kroner.</t>
  </si>
  <si>
    <t>Tiltaket er teknisk utfordrende og tidkrevende og bør gå over mange år med tilnærmet daglig oppsyn. Slik oppformering er lite utprøvd, og tiltaket heller derfor i retning av nybrottsforskning som vil kreve betydelige tidsressurser. Det vil være naturlig i et slikt prosjekt å teste oppformering av andre arter i samme slengen. Vi snakker om beløp i millionklassen.</t>
  </si>
  <si>
    <r>
      <t>Oppformering fra små fragmenter samlet inn fra den allerede lille populasjonen virker som det mest plausible kompenserende tiltaket. Med "fragmenter" mener vi små biter av lober (omtrent 0,5-1,0 mm</t>
    </r>
    <r>
      <rPr>
        <vertAlign val="superscript"/>
        <sz val="11"/>
        <color theme="1"/>
        <rFont val="Calibri"/>
        <family val="2"/>
        <scheme val="minor"/>
      </rPr>
      <t>2</t>
    </r>
    <r>
      <rPr>
        <sz val="11"/>
        <color theme="1"/>
        <rFont val="Calibri"/>
        <family val="2"/>
        <scheme val="minor"/>
      </rPr>
      <t xml:space="preserve"> store). Disse kan samles fra den eller de lokalitet(ene) med flest individer. Men før innsamling må man vurdere om det er forsvarlig å foreta innsamling. Hvis innsamling kan sette populasjonen i ytterligere fare bør ikke slik innsamling tillates. I så fall bør man se til tiltak 5. Man kan starte med å samle inn fragmenter fra ett til to individer og deretter overvåke hvordan det påvirkede individet responderer. Hvis det ser ut til å tåle innsamling uten å vise tegn til redusert levedyktighet, kan man tillate noe ytterligere innsamling av lobefragmenter. Fragmentene kultiveres på egnet substrat under kontrollerte forhold for optimal vekst. Trolig må ulike vekstforhold og ulike substrat testes ut. Etter at de har vokst seg større kan de eventuelt deles opp ytterligere og oppformeres videre. Men slik individøkning må trolig å gå over mange år, ettersom arten er svært saktevoksende</t>
    </r>
  </si>
  <si>
    <t xml:space="preserve">Det er en viss risiko for at dette tiltaket ikke vil gi suksess, da oppformering av skorpelav fra fragmenter er svært tidkrevende hvor en del ting kan gå feil i denne prosessen. </t>
  </si>
  <si>
    <t>Det er stor risiko for at dette tiltaket ikke vil gi suksess, da kultivering av skorpelav trolig er svært utfordrende, samtidig som det er svært tidkrevende.  Tiltaket kan anses som en "siste sjanse", hvis arten innen kort tid ennå ikke er blitt  oppdaget på flere lokaliteter i norsk natur.</t>
  </si>
  <si>
    <t>Tiltakspakke 7</t>
  </si>
  <si>
    <t>Tiltakspakke 8</t>
  </si>
  <si>
    <t>Tiltakspakke 9</t>
  </si>
  <si>
    <t>Denne tiltaktspakken er den som med størst sikkerhet kan lede måloppnåelse.</t>
  </si>
  <si>
    <t>Lav kostnad, men vil ikke bidra til delmål 2 og 3.</t>
  </si>
  <si>
    <t>Tiltakspakke 10</t>
  </si>
  <si>
    <t>Denne pakken scorer marginalt høyere enn pakke 3, men er betydelig dyrere.</t>
  </si>
  <si>
    <t>Bare marginalt billigere enn pakke 3, men noe lavere måloppnåelse.</t>
  </si>
  <si>
    <t>Betydelig høyere sum enn pakke 3 og mindre måloppnåelse.</t>
  </si>
  <si>
    <t>Tiltakspakken scorer bare marginalt over terskelgrense på 75 % måloppnåelse. Det vil derfor være uklokt å gjennomføre tiltakspakken uten å kombinere det med ytterligere kunnskapsinnhenting. I tråd med manualen har vi ikke beskrevet et kunnskapsinnhentingsprosjekt, men vi vil likevel sterkt anbefale at ytterligere kunnskap innhentes. Det gjelder følgende: 1. fylogenetisk analyse for å avgjøre om stjernebønnelav er en god art. 2. avklare situasjonen for forekomstene i Dovre (kanskje er dette allerede avklart, men i så fall bør de som har avklart dette skrive en utredning om dette som blir offentlig tilgjengelig). 3. Gjennomgå kritisk all herbariemateriale av nærstående arter fra norsk territorium. Blant annet ligger det en innsamling i herb. TROM bestemt til B. epigaea, men som verken har vært analysert kjemisk eller anatomisk. Det kan tenkes at det finnes flere slike innsamlinger i ulike herbarier, og noen av disse kan tenkes å tilhøre B. asterella. 4. Lete etter arten i andre områder med egnet habitat, tilsvarende skrentene/bergene ved Svarthammarbekken og lokalsjon øst for Vistehorten naturreservat. Hvis tiltak 4 ikke lar seg gjennomføre fordi det vil swtte arten under kritisk trussel som følge av påkrevd innsamling, bør en bakke med tiltak 5 gjennomføres.</t>
  </si>
  <si>
    <t>Trolig middels til høye kostnader</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</si>
  <si>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</si>
  <si>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</si>
  <si>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</si>
  <si>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</si>
  <si>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</si>
  <si>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</si>
  <si>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</si>
  <si>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</si>
  <si>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</si>
  <si>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</si>
  <si>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</si>
  <si>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</si>
  <si>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</si>
  <si>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</si>
  <si>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</si>
  <si>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</si>
  <si>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</si>
  <si>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</si>
  <si>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</si>
  <si>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</si>
  <si>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</si>
  <si>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</si>
  <si>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</si>
  <si>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</si>
  <si>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</si>
  <si>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</si>
  <si>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</si>
  <si>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</si>
  <si>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</si>
  <si>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</si>
  <si>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</si>
  <si>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</si>
  <si>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</si>
  <si>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</si>
  <si>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</si>
  <si>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</si>
  <si>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</si>
  <si>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</si>
  <si>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</si>
  <si>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</si>
  <si>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</si>
  <si>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</si>
  <si>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</si>
  <si>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</si>
  <si>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</si>
  <si>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</si>
  <si>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</si>
  <si>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</si>
  <si>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</si>
  <si>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</si>
  <si>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</si>
  <si>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</si>
  <si>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</si>
  <si>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</si>
  <si>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</si>
  <si>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Naturhistorisk Museum - UiO</t>
  </si>
  <si>
    <t>l hos Naturhistorisk Museum - UiO</t>
  </si>
  <si>
    <t>Kritisk truet (CR)</t>
  </si>
  <si>
    <t>Lav</t>
  </si>
  <si>
    <t>Kleiven, M.</t>
  </si>
  <si>
    <t>Mellom Åbakken og Berge gård</t>
  </si>
  <si>
    <t>707 m</t>
  </si>
  <si>
    <t>Vågå</t>
  </si>
  <si>
    <t>Oppland</t>
  </si>
  <si>
    <t>Belagt funn</t>
  </si>
  <si>
    <t>Poelt?</t>
  </si>
  <si>
    <t>Nei</t>
  </si>
  <si>
    <t>10973</t>
  </si>
  <si>
    <t>POINT (184100 6873924)</t>
  </si>
  <si>
    <t>species</t>
  </si>
  <si>
    <t>No</t>
  </si>
  <si>
    <t>urn:catalog:O:L:10973</t>
  </si>
  <si>
    <t>O</t>
  </si>
  <si>
    <t>l</t>
  </si>
  <si>
    <t>Timdal, E.</t>
  </si>
  <si>
    <t>near the farm Berge</t>
  </si>
  <si>
    <t>71 m</t>
  </si>
  <si>
    <t>10974</t>
  </si>
  <si>
    <t>POINT (184526 6873634)</t>
  </si>
  <si>
    <t>urn:catalog:O:L:10974</t>
  </si>
  <si>
    <t>3646</t>
  </si>
  <si>
    <t>Klepsland, Jon T.</t>
  </si>
  <si>
    <t>Svarthåmårbekken</t>
  </si>
  <si>
    <t>7 m</t>
  </si>
  <si>
    <t>198399</t>
  </si>
  <si>
    <t>POINT (183606 6875119)</t>
  </si>
  <si>
    <t>urn:catalog:O:L:198399</t>
  </si>
  <si>
    <t>Det. Klepsland, Jon T., 2014-01-04</t>
  </si>
  <si>
    <t>JK13-L639</t>
  </si>
  <si>
    <t>Ulvsbu</t>
  </si>
  <si>
    <t>0 m</t>
  </si>
  <si>
    <t>201490</t>
  </si>
  <si>
    <t>POINT (184597 6873648)</t>
  </si>
  <si>
    <t>urn:catalog:O:L:201490</t>
  </si>
  <si>
    <t>DNA extracted: 5851 (for OLICH)</t>
  </si>
  <si>
    <t>16300</t>
  </si>
  <si>
    <t>Universitetsmuseet i Bergen,</t>
  </si>
  <si>
    <t>l hos Universitetsmuseet i Bergen, UiB</t>
  </si>
  <si>
    <t>Øvstedal, D.O.</t>
  </si>
  <si>
    <t>Viste</t>
  </si>
  <si>
    <t>966 m</t>
  </si>
  <si>
    <t>Trinkaus, U.</t>
  </si>
  <si>
    <t>39495</t>
  </si>
  <si>
    <t>POINT (185691 6873726)</t>
  </si>
  <si>
    <t>urn:catalog:BG:L:39495</t>
  </si>
  <si>
    <t>BG</t>
  </si>
  <si>
    <t>Kindt, C.</t>
  </si>
  <si>
    <t>39496</t>
  </si>
  <si>
    <t>urn:catalog:BG:L:39496</t>
  </si>
  <si>
    <t>Tønsberg, T.</t>
  </si>
  <si>
    <t>Berge</t>
  </si>
  <si>
    <t>39526</t>
  </si>
  <si>
    <t>POINT (185097 6873832)</t>
  </si>
  <si>
    <t>urn:catalog:BG:L:39526</t>
  </si>
  <si>
    <t>9302</t>
  </si>
  <si>
    <t>Buschardt, A. &amp; Poelt, J.</t>
  </si>
  <si>
    <t>nördlich des Hofes Viste westlich Vagamo, gem. Vaga</t>
  </si>
  <si>
    <t>515 m</t>
  </si>
  <si>
    <t>39527</t>
  </si>
  <si>
    <t>POINT (185643 6873940)</t>
  </si>
  <si>
    <t>urn:catalog:BG:L:39527</t>
  </si>
  <si>
    <t>GBIF-noder utenfor Norge</t>
  </si>
  <si>
    <t>import hos GBIF-noder utenfor Norge</t>
  </si>
  <si>
    <t>A. Buschardt</t>
  </si>
  <si>
    <t>NORWEGEN, Oppland: S-exponierte, trockene Kalkschieferhänge nördlich Viste bei Vågåmo, gem.</t>
  </si>
  <si>
    <t>1212047948</t>
  </si>
  <si>
    <t>POINT (185561 6873828)</t>
  </si>
  <si>
    <t>http://www.gbif.org/occurrence/1212</t>
  </si>
  <si>
    <t>GBIF</t>
  </si>
  <si>
    <t>import</t>
  </si>
  <si>
    <t>1212048060</t>
  </si>
  <si>
    <t>NTNU-Vitenskapsmuseet</t>
  </si>
  <si>
    <t>l hos NTNU-Vitenskapsmuseet</t>
  </si>
  <si>
    <t>C. Kindt</t>
  </si>
  <si>
    <t>Waage - Wiste</t>
  </si>
  <si>
    <t>Håkon Holien</t>
  </si>
  <si>
    <t>30259/1</t>
  </si>
  <si>
    <t>urn:catalog:TRH:L:30259/1</t>
  </si>
  <si>
    <t>TRH</t>
  </si>
  <si>
    <t>Norsk botanisk forening</t>
  </si>
  <si>
    <t>so2-lichens hos Norsk botanisk forenin</t>
  </si>
  <si>
    <t>Anders Breili</t>
  </si>
  <si>
    <t>Uppigard Viste, NØ, Vågå, Op</t>
  </si>
  <si>
    <t>10 m</t>
  </si>
  <si>
    <t>Human Observasjon</t>
  </si>
  <si>
    <t>Ja</t>
  </si>
  <si>
    <t>11460108</t>
  </si>
  <si>
    <t>POINT (186028 6873792)</t>
  </si>
  <si>
    <t>urn:uuid:adde580a-7ea4-4bd9</t>
  </si>
  <si>
    <t>Få thalli . Validationstatus: Appr</t>
  </si>
  <si>
    <t>Tørrbakke  Baserik jord</t>
  </si>
  <si>
    <t>OR</t>
  </si>
  <si>
    <t>NBF/SO-Plants/1607615</t>
  </si>
  <si>
    <t>{"ValidationStatus":"Approved Documented"}</t>
  </si>
  <si>
    <t>NBF</t>
  </si>
  <si>
    <t>so2-liche</t>
  </si>
  <si>
    <t>Vistehorten NR, Vågå, Op</t>
  </si>
  <si>
    <t>11477408</t>
  </si>
  <si>
    <t>POINT (185681 6873856)</t>
  </si>
  <si>
    <t>urn:uuid:c4b878d3-501d-46c2</t>
  </si>
  <si>
    <t>Sparsom på kalkjord. Soleksponert,</t>
  </si>
  <si>
    <t>NBF/SO-Plants/1607645</t>
  </si>
  <si>
    <t>rlp/l hos Naturhistorisk Museum - UiO</t>
  </si>
  <si>
    <t>Reidar Haugan</t>
  </si>
  <si>
    <t>Viste, rett sørøst for Vistehorten naturreservat</t>
  </si>
  <si>
    <t>50 m</t>
  </si>
  <si>
    <t>2/638</t>
  </si>
  <si>
    <t>POINT (198291 6872632)</t>
  </si>
  <si>
    <t>urn:catalog:O:RLP/L:2/638</t>
  </si>
  <si>
    <t>max: 0, min: 0</t>
  </si>
  <si>
    <t>rlp/l</t>
  </si>
  <si>
    <t>11462051</t>
  </si>
  <si>
    <t>POINT (186003 6873800)</t>
  </si>
  <si>
    <t>Yes</t>
  </si>
  <si>
    <t>urn:uuid:9439b022-68c0-4333</t>
  </si>
  <si>
    <t>25-30 thalli på kalkjord. Solekspo</t>
  </si>
  <si>
    <t>NBF/SO-Plants/1607608</t>
  </si>
  <si>
    <t>{"ValidationStatus":"Approved Media"}</t>
  </si>
  <si>
    <t>Viste, Vågå, Op</t>
  </si>
  <si>
    <t>11462052</t>
  </si>
  <si>
    <t>POINT (186009 6873787)</t>
  </si>
  <si>
    <t>urn:uuid:cbf781c7-fa90-4795</t>
  </si>
  <si>
    <t>Minst 75 thalli på kalkjord . Vali</t>
  </si>
  <si>
    <t>Tørrbakke  Kalkjord</t>
  </si>
  <si>
    <t>NBF/SO-Plants/2420336</t>
  </si>
  <si>
    <t>Henriksen, S. &amp; Hilmo, O. (red.) 2015. Norsk rødliste for arter 2015. Artsdatabanken, Norge</t>
  </si>
  <si>
    <t>God</t>
  </si>
  <si>
    <t>kr 100 000 + kostnader for tiltak 4</t>
  </si>
  <si>
    <t>kr 100 000 + kostnader for tiltak 4 og 5</t>
  </si>
  <si>
    <t>kr 90 000 + kostnader for tiltak 4</t>
  </si>
  <si>
    <t>kr 90 000 + kostnader for tiltak 4 og 5</t>
  </si>
  <si>
    <t>kr 60 000 + kostnader for tiltak 4</t>
  </si>
  <si>
    <t>kr 60 000 + kostnader for tiltak 4 og 5</t>
  </si>
  <si>
    <t>kr 100 000 + kostnader for tiltak 5</t>
  </si>
  <si>
    <t>Jarle W. Bjerke, NINA</t>
  </si>
  <si>
    <t>Økonomisk analyse</t>
  </si>
  <si>
    <t>Øyvind Nystad Handberg &amp; Kristin Magnussen, Menon</t>
  </si>
  <si>
    <r>
      <t xml:space="preserve">Kunnskapsgrunnlag for stjernebønnelav </t>
    </r>
    <r>
      <rPr>
        <i/>
        <sz val="11"/>
        <color theme="1"/>
        <rFont val="Calibri"/>
        <family val="2"/>
        <scheme val="minor"/>
      </rPr>
      <t>Buellia asterella</t>
    </r>
    <r>
      <rPr>
        <sz val="11"/>
        <color theme="1"/>
        <rFont val="Calibri"/>
        <family val="2"/>
        <scheme val="minor"/>
      </rPr>
      <t xml:space="preserve">  - Tiltak for å ta vare på trua natur</t>
    </r>
  </si>
  <si>
    <t>Vedlegg 39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</si>
</sst>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kr&quot;\ #,##0"/>
    <numFmt numFmtId="165" formatCode="mmm\ dd\,\ yyyy\ h:mm:ss\ AM/PM"/>
  </numFmts>
  <fonts count="14"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font>
    <font>
      <sz val="11"/>
      <name val="Calibri"/>
      <family val="2"/>
      <scheme val="minor"/>
    </font>
    <font>
      <i/>
      <sz val="11"/>
      <name val="Calibri"/>
      <family val="2"/>
      <scheme val="minor"/>
    </font>
    <font>
      <vertAlign val="superscript"/>
      <sz val="11"/>
      <color theme="1"/>
      <name val="Calibri"/>
      <family val="2"/>
      <scheme val="minor"/>
    </font>
    <font>
      <sz val="11"/>
      <name val="Calibri"/>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E2EFDA"/>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s>
  <cellStyleXfs count="1">
    <xf numFmtId="0" fontId="0" fillId="0" borderId="0"/>
  </cellStyleXfs>
  <cellXfs count="105">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0" fillId="2" borderId="0" xfId="0" applyFill="1" applyBorder="1"/>
    <xf numFmtId="0" fontId="1" fillId="0" borderId="0" xfId="0" applyFont="1" applyFill="1" applyBorder="1"/>
    <xf numFmtId="0" fontId="3" fillId="0" borderId="0" xfId="0" applyFont="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0" fontId="1" fillId="2" borderId="0" xfId="0" applyFont="1" applyFill="1"/>
    <xf numFmtId="0" fontId="3" fillId="0" borderId="0" xfId="0" applyFont="1" applyFill="1" applyBorder="1"/>
    <xf numFmtId="0" fontId="6" fillId="0" borderId="0" xfId="0" applyFont="1" applyFill="1" applyBorder="1" applyAlignment="1">
      <alignment vertical="center"/>
    </xf>
    <xf numFmtId="0" fontId="3" fillId="0" borderId="0" xfId="0" applyFont="1"/>
    <xf numFmtId="0" fontId="0" fillId="3" borderId="0" xfId="0" applyFill="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49" fontId="0" fillId="3" borderId="0" xfId="0" applyNumberFormat="1" applyFont="1" applyFill="1"/>
    <xf numFmtId="49" fontId="0" fillId="3" borderId="0" xfId="0" applyNumberFormat="1" applyFill="1"/>
    <xf numFmtId="49" fontId="2" fillId="3" borderId="0" xfId="0" applyNumberFormat="1" applyFont="1" applyFill="1" applyBorder="1" applyAlignment="1">
      <alignment vertical="center"/>
    </xf>
    <xf numFmtId="49" fontId="0" fillId="3" borderId="0" xfId="0" applyNumberFormat="1" applyFill="1" applyBorder="1"/>
    <xf numFmtId="0" fontId="0" fillId="3" borderId="0" xfId="0" applyFont="1" applyFill="1"/>
    <xf numFmtId="0" fontId="3" fillId="0" borderId="0" xfId="0" applyFont="1" applyFill="1" applyBorder="1" applyAlignment="1">
      <alignment horizontal="left" vertical="top"/>
    </xf>
    <xf numFmtId="0" fontId="1" fillId="0" borderId="0" xfId="0" applyFont="1" applyAlignment="1">
      <alignment horizontal="left" vertical="top"/>
    </xf>
    <xf numFmtId="0" fontId="1" fillId="3" borderId="0" xfId="0" applyFont="1" applyFill="1" applyBorder="1" applyAlignment="1">
      <alignment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Border="1" applyProtection="1">
      <protection hidden="1"/>
    </xf>
    <xf numFmtId="0" fontId="1" fillId="0" borderId="0" xfId="0" applyFont="1" applyBorder="1" applyAlignment="1" applyProtection="1">
      <protection hidden="1"/>
    </xf>
    <xf numFmtId="0" fontId="1" fillId="0" borderId="5" xfId="0" applyFont="1" applyBorder="1" applyAlignment="1" applyProtection="1">
      <protection hidden="1"/>
    </xf>
    <xf numFmtId="0" fontId="1" fillId="0" borderId="0" xfId="0" applyFont="1" applyAlignment="1"/>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0" fillId="0" borderId="0" xfId="0" applyBorder="1" applyAlignment="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0" fontId="0" fillId="3" borderId="0" xfId="0" applyFill="1" applyAlignment="1">
      <alignment wrapText="1"/>
    </xf>
    <xf numFmtId="0" fontId="0" fillId="3" borderId="9" xfId="0" applyFill="1" applyBorder="1"/>
    <xf numFmtId="0" fontId="0" fillId="3" borderId="9" xfId="0" applyFill="1" applyBorder="1" applyAlignment="1">
      <alignment wrapText="1"/>
    </xf>
    <xf numFmtId="0" fontId="0" fillId="3" borderId="0" xfId="0" applyFont="1" applyFill="1" applyBorder="1" applyAlignment="1">
      <alignment wrapText="1"/>
    </xf>
    <xf numFmtId="9" fontId="2" fillId="3" borderId="0" xfId="0" applyNumberFormat="1" applyFont="1" applyFill="1" applyBorder="1" applyAlignment="1">
      <alignment vertical="center" wrapText="1"/>
    </xf>
    <xf numFmtId="0" fontId="0" fillId="3" borderId="0" xfId="0" applyFont="1" applyFill="1" applyBorder="1" applyAlignment="1" applyProtection="1">
      <alignment vertical="top" wrapText="1"/>
      <protection hidden="1"/>
    </xf>
    <xf numFmtId="0" fontId="0" fillId="3" borderId="9" xfId="0" applyFont="1" applyFill="1" applyBorder="1"/>
    <xf numFmtId="0" fontId="0" fillId="3" borderId="9" xfId="0" applyFill="1" applyBorder="1" applyAlignment="1">
      <alignment vertical="top" wrapText="1"/>
    </xf>
    <xf numFmtId="0" fontId="0" fillId="3" borderId="0" xfId="0" applyFont="1" applyFill="1" applyBorder="1" applyAlignment="1">
      <alignment vertical="top" wrapText="1"/>
    </xf>
    <xf numFmtId="0" fontId="1" fillId="0" borderId="0" xfId="0" applyFont="1" applyFill="1" applyBorder="1" applyAlignment="1">
      <alignment vertical="top"/>
    </xf>
    <xf numFmtId="0" fontId="0" fillId="0" borderId="0" xfId="0" applyAlignment="1">
      <alignment wrapText="1"/>
    </xf>
    <xf numFmtId="0" fontId="10" fillId="0" borderId="0" xfId="0" applyFont="1"/>
    <xf numFmtId="16" fontId="0" fillId="3" borderId="0" xfId="0" applyNumberFormat="1" applyFont="1" applyFill="1" applyBorder="1" applyAlignment="1">
      <alignment vertical="top" wrapText="1"/>
    </xf>
    <xf numFmtId="0" fontId="1" fillId="0" borderId="0" xfId="0" applyFont="1" applyBorder="1"/>
    <xf numFmtId="0" fontId="1" fillId="0" borderId="0" xfId="0" applyFont="1"/>
    <xf numFmtId="0" fontId="0" fillId="3" borderId="9" xfId="0" applyFill="1" applyBorder="1" applyAlignment="1">
      <alignment vertical="top"/>
    </xf>
    <xf numFmtId="0" fontId="0" fillId="3" borderId="9" xfId="0" applyFill="1" applyBorder="1" applyAlignment="1"/>
    <xf numFmtId="0" fontId="0" fillId="3" borderId="0" xfId="0" applyFont="1" applyFill="1" applyBorder="1" applyAlignment="1">
      <alignment horizontal="left" vertical="top" wrapText="1"/>
    </xf>
    <xf numFmtId="0" fontId="1" fillId="0" borderId="0" xfId="0" applyFont="1" applyFill="1" applyBorder="1" applyAlignment="1">
      <alignment wrapText="1"/>
    </xf>
    <xf numFmtId="0" fontId="10" fillId="0" borderId="0" xfId="0" applyFont="1" applyFill="1" applyBorder="1"/>
    <xf numFmtId="164" fontId="0" fillId="3" borderId="0" xfId="0" applyNumberFormat="1" applyFont="1" applyFill="1" applyBorder="1" applyAlignment="1">
      <alignment vertical="top" wrapText="1"/>
    </xf>
    <xf numFmtId="164" fontId="0" fillId="3" borderId="9" xfId="0" applyNumberFormat="1" applyFill="1" applyBorder="1" applyAlignment="1">
      <alignment vertical="top" wrapText="1"/>
    </xf>
    <xf numFmtId="164" fontId="0" fillId="3" borderId="9" xfId="0" applyNumberFormat="1" applyFill="1" applyBorder="1" applyAlignment="1">
      <alignment horizontal="right" vertical="top" wrapText="1"/>
    </xf>
    <xf numFmtId="165" fontId="13" fillId="0" borderId="0" xfId="0" applyNumberFormat="1" applyFont="1" applyBorder="1" applyAlignment="1" applyProtection="1"/>
    <xf numFmtId="165" fontId="0" fillId="0" borderId="0" xfId="0" applyNumberFormat="1" applyBorder="1"/>
    <xf numFmtId="0" fontId="0" fillId="0" borderId="0" xfId="0" applyFill="1" applyBorder="1" applyAlignment="1"/>
    <xf numFmtId="0" fontId="0" fillId="0" borderId="0" xfId="0" applyAlignment="1"/>
    <xf numFmtId="49" fontId="0" fillId="3" borderId="0" xfId="0" applyNumberFormat="1" applyFill="1" applyAlignment="1"/>
    <xf numFmtId="0" fontId="0" fillId="2" borderId="0" xfId="0" applyFill="1" applyAlignment="1"/>
    <xf numFmtId="0" fontId="0" fillId="3" borderId="0" xfId="0" applyFill="1" applyAlignment="1"/>
    <xf numFmtId="0" fontId="0" fillId="0" borderId="0" xfId="0" applyFill="1" applyAlignment="1"/>
    <xf numFmtId="0" fontId="1" fillId="0" borderId="0" xfId="0" applyFont="1" applyFill="1" applyAlignment="1"/>
    <xf numFmtId="0" fontId="4" fillId="0" borderId="0" xfId="0" applyFont="1" applyFill="1" applyAlignment="1"/>
    <xf numFmtId="49" fontId="0" fillId="0" borderId="0" xfId="0" applyNumberFormat="1" applyFill="1" applyAlignment="1"/>
    <xf numFmtId="0" fontId="0" fillId="0" borderId="0" xfId="0" applyFont="1" applyAlignment="1"/>
    <xf numFmtId="0" fontId="0" fillId="3" borderId="11" xfId="0" applyFill="1" applyBorder="1" applyAlignment="1"/>
    <xf numFmtId="0" fontId="0" fillId="3" borderId="11" xfId="0" applyFont="1" applyFill="1" applyBorder="1"/>
    <xf numFmtId="0" fontId="0" fillId="3" borderId="0" xfId="0" applyFont="1" applyFill="1" applyBorder="1" applyAlignment="1"/>
    <xf numFmtId="0" fontId="0" fillId="3" borderId="0" xfId="0" applyFill="1" applyBorder="1" applyAlignment="1"/>
    <xf numFmtId="49" fontId="2" fillId="3" borderId="0" xfId="0" applyNumberFormat="1" applyFont="1" applyFill="1" applyBorder="1" applyAlignment="1"/>
    <xf numFmtId="0" fontId="0" fillId="3" borderId="0" xfId="0" applyFill="1" applyBorder="1" applyAlignment="1">
      <alignment horizontal="left" vertical="top"/>
    </xf>
    <xf numFmtId="0" fontId="9" fillId="4" borderId="0" xfId="0" applyFont="1" applyFill="1" applyBorder="1" applyAlignment="1">
      <alignment vertical="center"/>
    </xf>
    <xf numFmtId="0" fontId="10" fillId="3" borderId="0" xfId="0" applyFont="1" applyFill="1" applyBorder="1" applyAlignment="1">
      <alignment wrapText="1"/>
    </xf>
    <xf numFmtId="0" fontId="10" fillId="3" borderId="0" xfId="0" applyFont="1" applyFill="1" applyBorder="1"/>
    <xf numFmtId="0" fontId="0" fillId="3" borderId="10" xfId="0" applyFont="1" applyFill="1" applyBorder="1" applyAlignment="1">
      <alignment horizontal="center" vertical="center"/>
    </xf>
    <xf numFmtId="0" fontId="1" fillId="0" borderId="0" xfId="0" applyFont="1" applyFill="1" applyBorder="1" applyAlignment="1">
      <alignment horizontal="center"/>
    </xf>
    <xf numFmtId="49"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nina-my.sharepoint.com/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 val="Kostnadskategorier"/>
    </sheetNames>
    <sheetDataSet>
      <sheetData sheetId="0"/>
      <sheetData sheetId="1">
        <row r="56">
          <cell r="C56">
            <v>0.04</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5"/>
  <sheetViews>
    <sheetView tabSelected="1" workbookViewId="0">
      <selection activeCell="A2" sqref="A2"/>
    </sheetView>
  </sheetViews>
  <sheetFormatPr defaultRowHeight="15" x14ac:dyDescent="0.25"/>
  <cols>
    <col min="1" max="1" width="21.7109375" customWidth="1"/>
    <col min="2" max="2" width="25.7109375" customWidth="1"/>
    <col min="3" max="3" width="33" customWidth="1"/>
    <col min="4" max="4" width="19.140625" customWidth="1"/>
    <col min="5" max="5" width="69.2851562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625</v>
      </c>
    </row>
    <row r="2" spans="1:12" x14ac:dyDescent="0.25">
      <c r="A2" t="s">
        <v>626</v>
      </c>
    </row>
    <row r="3" spans="1:12" x14ac:dyDescent="0.25">
      <c r="B3" s="8" t="s">
        <v>148</v>
      </c>
      <c r="G3" s="17"/>
      <c r="H3" s="16"/>
      <c r="I3" s="17"/>
      <c r="J3" s="17"/>
      <c r="K3" s="17"/>
      <c r="L3" s="17"/>
    </row>
    <row r="4" spans="1:12" x14ac:dyDescent="0.25">
      <c r="A4" s="7" t="s">
        <v>41</v>
      </c>
      <c r="B4" s="7" t="s">
        <v>40</v>
      </c>
      <c r="C4" s="7" t="s">
        <v>9</v>
      </c>
      <c r="D4" s="7" t="s">
        <v>104</v>
      </c>
      <c r="E4" s="7" t="s">
        <v>10</v>
      </c>
      <c r="F4" s="17"/>
      <c r="G4" s="15"/>
      <c r="H4" s="17"/>
      <c r="I4" s="17"/>
      <c r="J4" s="17"/>
      <c r="K4" s="17"/>
    </row>
    <row r="5" spans="1:12" x14ac:dyDescent="0.25">
      <c r="A5" s="7" t="s">
        <v>123</v>
      </c>
      <c r="B5" t="s">
        <v>124</v>
      </c>
      <c r="C5" s="35" t="s">
        <v>622</v>
      </c>
      <c r="D5" s="26"/>
      <c r="F5" s="17"/>
      <c r="G5" s="15"/>
      <c r="H5" s="17"/>
      <c r="I5" s="17"/>
      <c r="J5" s="17"/>
      <c r="K5" s="17"/>
    </row>
    <row r="6" spans="1:12" x14ac:dyDescent="0.25">
      <c r="A6" s="72" t="s">
        <v>623</v>
      </c>
      <c r="B6" t="s">
        <v>124</v>
      </c>
      <c r="C6" s="104" t="s">
        <v>624</v>
      </c>
      <c r="D6" s="26"/>
      <c r="G6" s="72"/>
    </row>
    <row r="7" spans="1:12" x14ac:dyDescent="0.25">
      <c r="A7" s="7" t="s">
        <v>3</v>
      </c>
      <c r="B7" s="1" t="s">
        <v>43</v>
      </c>
      <c r="C7" s="36" t="s">
        <v>312</v>
      </c>
      <c r="D7" s="22"/>
      <c r="F7" s="17"/>
      <c r="G7" s="17"/>
      <c r="H7" s="17"/>
      <c r="I7" s="17"/>
      <c r="J7" s="17"/>
      <c r="K7" s="17"/>
    </row>
    <row r="8" spans="1:12" x14ac:dyDescent="0.25">
      <c r="A8" s="7" t="s">
        <v>4</v>
      </c>
      <c r="B8" t="s">
        <v>106</v>
      </c>
      <c r="C8" s="36" t="s">
        <v>313</v>
      </c>
      <c r="D8" s="22"/>
      <c r="F8" s="17"/>
      <c r="G8" s="17"/>
      <c r="H8" s="17"/>
      <c r="I8" s="17"/>
      <c r="J8" s="17"/>
      <c r="K8" s="17"/>
    </row>
    <row r="9" spans="1:12" x14ac:dyDescent="0.25">
      <c r="A9" s="7" t="s">
        <v>0</v>
      </c>
      <c r="B9" t="s">
        <v>108</v>
      </c>
      <c r="C9" s="36" t="s">
        <v>314</v>
      </c>
      <c r="D9" s="22"/>
      <c r="F9" s="17"/>
      <c r="G9" s="17"/>
      <c r="H9" s="17"/>
      <c r="I9" s="17"/>
      <c r="J9" s="17"/>
      <c r="K9" s="17"/>
    </row>
    <row r="10" spans="1:12" x14ac:dyDescent="0.25">
      <c r="A10" s="7" t="s">
        <v>1</v>
      </c>
      <c r="B10" t="s">
        <v>107</v>
      </c>
      <c r="C10" s="36" t="s">
        <v>315</v>
      </c>
      <c r="D10" s="22"/>
      <c r="F10" s="17"/>
      <c r="G10" s="17"/>
      <c r="H10" s="17"/>
      <c r="I10" s="17"/>
      <c r="J10" s="17"/>
      <c r="K10" s="17"/>
    </row>
    <row r="11" spans="1:12" x14ac:dyDescent="0.25">
      <c r="A11" s="7" t="s">
        <v>2</v>
      </c>
      <c r="B11" t="s">
        <v>105</v>
      </c>
      <c r="C11" s="36"/>
      <c r="D11" s="22"/>
      <c r="E11" s="58"/>
      <c r="F11" s="17"/>
      <c r="G11" s="17"/>
      <c r="H11" s="17"/>
      <c r="I11" s="17"/>
      <c r="J11" s="17"/>
      <c r="K11" s="17"/>
    </row>
    <row r="12" spans="1:12" s="84" customFormat="1" x14ac:dyDescent="0.25">
      <c r="A12" s="50" t="s">
        <v>42</v>
      </c>
      <c r="B12" s="84" t="s">
        <v>110</v>
      </c>
      <c r="C12" s="87" t="s">
        <v>383</v>
      </c>
      <c r="D12" s="87"/>
      <c r="E12" s="87" t="s">
        <v>384</v>
      </c>
    </row>
    <row r="13" spans="1:12" s="84" customFormat="1" x14ac:dyDescent="0.25">
      <c r="A13" s="50" t="s">
        <v>133</v>
      </c>
      <c r="B13" s="84" t="s">
        <v>134</v>
      </c>
      <c r="C13" s="85" t="s">
        <v>316</v>
      </c>
      <c r="D13" s="86"/>
      <c r="E13" s="87"/>
    </row>
    <row r="14" spans="1:12" s="1" customFormat="1" x14ac:dyDescent="0.25">
      <c r="A14" s="10" t="s">
        <v>13</v>
      </c>
      <c r="B14" s="2" t="s">
        <v>44</v>
      </c>
      <c r="C14" s="37" t="s">
        <v>317</v>
      </c>
      <c r="D14" s="23"/>
      <c r="E14" s="39"/>
    </row>
    <row r="15" spans="1:12" s="1" customFormat="1" x14ac:dyDescent="0.25">
      <c r="A15" s="10" t="s">
        <v>14</v>
      </c>
      <c r="B15" s="2" t="s">
        <v>45</v>
      </c>
      <c r="C15" s="37" t="s">
        <v>268</v>
      </c>
      <c r="D15" s="23"/>
      <c r="E15" s="39"/>
    </row>
    <row r="16" spans="1:12" s="1" customFormat="1" x14ac:dyDescent="0.25">
      <c r="A16" s="10" t="s">
        <v>21</v>
      </c>
      <c r="B16" s="2" t="s">
        <v>46</v>
      </c>
      <c r="C16" s="37" t="s">
        <v>302</v>
      </c>
      <c r="D16" s="23"/>
      <c r="E16" s="39"/>
    </row>
    <row r="17" spans="1:9" s="1" customFormat="1" x14ac:dyDescent="0.25">
      <c r="A17" s="10" t="s">
        <v>15</v>
      </c>
      <c r="B17" s="2" t="s">
        <v>44</v>
      </c>
      <c r="C17" s="37" t="s">
        <v>317</v>
      </c>
      <c r="D17" s="23"/>
      <c r="E17" s="39"/>
    </row>
    <row r="18" spans="1:9" s="1" customFormat="1" x14ac:dyDescent="0.25">
      <c r="A18" s="10" t="s">
        <v>16</v>
      </c>
      <c r="B18" s="2" t="s">
        <v>45</v>
      </c>
      <c r="C18" s="37" t="s">
        <v>268</v>
      </c>
      <c r="D18" s="23"/>
      <c r="E18" s="39"/>
    </row>
    <row r="19" spans="1:9" s="1" customFormat="1" x14ac:dyDescent="0.25">
      <c r="A19" s="10" t="s">
        <v>22</v>
      </c>
      <c r="B19" s="2" t="s">
        <v>47</v>
      </c>
      <c r="C19" s="37" t="s">
        <v>302</v>
      </c>
      <c r="D19" s="23"/>
      <c r="E19" s="39"/>
    </row>
    <row r="20" spans="1:9" s="1" customFormat="1" x14ac:dyDescent="0.25">
      <c r="A20" s="10" t="s">
        <v>17</v>
      </c>
      <c r="B20" s="2" t="s">
        <v>44</v>
      </c>
      <c r="C20" s="37" t="s">
        <v>317</v>
      </c>
      <c r="D20" s="23"/>
      <c r="E20" s="39"/>
    </row>
    <row r="21" spans="1:9" s="1" customFormat="1" x14ac:dyDescent="0.25">
      <c r="A21" s="10" t="s">
        <v>18</v>
      </c>
      <c r="B21" s="2" t="s">
        <v>45</v>
      </c>
      <c r="C21" s="37" t="s">
        <v>268</v>
      </c>
      <c r="D21" s="23"/>
      <c r="E21" s="39"/>
    </row>
    <row r="22" spans="1:9" s="1" customFormat="1" x14ac:dyDescent="0.25">
      <c r="A22" s="10" t="s">
        <v>23</v>
      </c>
      <c r="B22" s="2" t="s">
        <v>48</v>
      </c>
      <c r="C22" s="37" t="s">
        <v>318</v>
      </c>
      <c r="D22" s="23"/>
      <c r="E22" s="39"/>
    </row>
    <row r="23" spans="1:9" s="1" customFormat="1" x14ac:dyDescent="0.25">
      <c r="A23" s="10" t="s">
        <v>111</v>
      </c>
      <c r="B23" s="2"/>
      <c r="C23" s="37" t="s">
        <v>319</v>
      </c>
      <c r="D23" s="23"/>
      <c r="E23" s="39"/>
    </row>
    <row r="24" spans="1:9" s="1" customFormat="1" x14ac:dyDescent="0.25">
      <c r="A24" s="10" t="s">
        <v>50</v>
      </c>
      <c r="B24" s="2" t="s">
        <v>51</v>
      </c>
      <c r="C24" s="37"/>
      <c r="D24" s="23"/>
      <c r="E24" s="39"/>
    </row>
    <row r="25" spans="1:9" x14ac:dyDescent="0.25">
      <c r="A25" s="7" t="s">
        <v>5</v>
      </c>
      <c r="B25" s="4" t="s">
        <v>151</v>
      </c>
      <c r="C25" s="38" t="s">
        <v>320</v>
      </c>
      <c r="D25" s="19"/>
      <c r="E25" s="30"/>
    </row>
    <row r="26" spans="1:9" s="84" customFormat="1" x14ac:dyDescent="0.25">
      <c r="A26" s="50" t="s">
        <v>8</v>
      </c>
      <c r="B26" s="4" t="s">
        <v>114</v>
      </c>
      <c r="C26" s="85" t="s">
        <v>270</v>
      </c>
      <c r="D26" s="86"/>
      <c r="E26" s="87" t="s">
        <v>392</v>
      </c>
      <c r="F26" s="88"/>
      <c r="G26" s="89"/>
      <c r="H26" s="90"/>
      <c r="I26" s="88"/>
    </row>
    <row r="27" spans="1:9" s="84" customFormat="1" x14ac:dyDescent="0.25">
      <c r="A27" s="50" t="s">
        <v>11</v>
      </c>
      <c r="B27" s="4" t="s">
        <v>49</v>
      </c>
      <c r="C27" s="85" t="s">
        <v>321</v>
      </c>
      <c r="D27" s="86"/>
      <c r="E27" s="87"/>
      <c r="F27" s="88"/>
      <c r="G27" s="88"/>
      <c r="H27" s="88"/>
      <c r="I27" s="88"/>
    </row>
    <row r="28" spans="1:9" s="84" customFormat="1" x14ac:dyDescent="0.25">
      <c r="A28" s="50" t="s">
        <v>12</v>
      </c>
      <c r="B28" s="4" t="s">
        <v>125</v>
      </c>
      <c r="C28" s="87" t="s">
        <v>322</v>
      </c>
      <c r="D28" s="86"/>
      <c r="E28" s="87" t="s">
        <v>389</v>
      </c>
    </row>
    <row r="29" spans="1:9" s="84" customFormat="1" x14ac:dyDescent="0.25">
      <c r="A29" s="50" t="s">
        <v>37</v>
      </c>
      <c r="B29" s="4" t="s">
        <v>126</v>
      </c>
      <c r="C29" s="87" t="s">
        <v>614</v>
      </c>
      <c r="D29" s="87"/>
      <c r="E29" s="87"/>
    </row>
    <row r="30" spans="1:9" s="84" customFormat="1" x14ac:dyDescent="0.25">
      <c r="A30" s="50" t="s">
        <v>54</v>
      </c>
      <c r="B30" s="4" t="s">
        <v>55</v>
      </c>
      <c r="C30" s="85" t="s">
        <v>357</v>
      </c>
      <c r="D30" s="87"/>
      <c r="E30" s="87" t="s">
        <v>391</v>
      </c>
    </row>
    <row r="31" spans="1:9" s="84" customFormat="1" x14ac:dyDescent="0.25">
      <c r="A31" s="50" t="s">
        <v>6</v>
      </c>
      <c r="B31" s="4" t="s">
        <v>52</v>
      </c>
      <c r="C31" s="85" t="s">
        <v>323</v>
      </c>
      <c r="D31" s="86"/>
      <c r="E31" s="87"/>
    </row>
    <row r="32" spans="1:9" s="84" customFormat="1" x14ac:dyDescent="0.25">
      <c r="A32" s="50" t="s">
        <v>7</v>
      </c>
      <c r="B32" s="4" t="s">
        <v>53</v>
      </c>
      <c r="C32" s="85" t="s">
        <v>323</v>
      </c>
      <c r="D32" s="86"/>
      <c r="E32" s="87"/>
    </row>
    <row r="33" spans="1:10" s="84" customFormat="1" x14ac:dyDescent="0.25">
      <c r="A33" s="50"/>
      <c r="B33" s="4"/>
      <c r="C33" s="91"/>
      <c r="D33" s="88"/>
    </row>
    <row r="34" spans="1:10" s="84" customFormat="1" x14ac:dyDescent="0.25">
      <c r="A34" s="89" t="s">
        <v>152</v>
      </c>
      <c r="B34" s="4" t="s">
        <v>166</v>
      </c>
      <c r="C34" s="85" t="s">
        <v>324</v>
      </c>
      <c r="D34" s="87"/>
      <c r="E34" s="87"/>
    </row>
    <row r="35" spans="1:10" s="84" customFormat="1" x14ac:dyDescent="0.25">
      <c r="A35" s="89" t="s">
        <v>153</v>
      </c>
      <c r="B35" s="4" t="s">
        <v>154</v>
      </c>
      <c r="C35" s="97" t="s">
        <v>325</v>
      </c>
      <c r="D35" s="96" t="s">
        <v>271</v>
      </c>
      <c r="E35" s="96"/>
    </row>
    <row r="36" spans="1:10" s="84" customFormat="1" x14ac:dyDescent="0.25">
      <c r="A36" s="89" t="s">
        <v>155</v>
      </c>
      <c r="B36" s="4" t="s">
        <v>167</v>
      </c>
      <c r="C36" s="97" t="s">
        <v>326</v>
      </c>
      <c r="D36" s="96"/>
      <c r="E36" s="96"/>
    </row>
    <row r="37" spans="1:10" s="84" customFormat="1" x14ac:dyDescent="0.25">
      <c r="A37" s="89" t="s">
        <v>156</v>
      </c>
      <c r="B37" s="4" t="s">
        <v>168</v>
      </c>
      <c r="C37" s="97" t="s">
        <v>327</v>
      </c>
      <c r="D37" s="96" t="s">
        <v>272</v>
      </c>
      <c r="E37" s="96"/>
    </row>
    <row r="38" spans="1:10" s="84" customFormat="1" x14ac:dyDescent="0.25">
      <c r="A38" s="89" t="s">
        <v>157</v>
      </c>
      <c r="B38" s="88" t="s">
        <v>169</v>
      </c>
      <c r="C38" s="97" t="s">
        <v>328</v>
      </c>
      <c r="D38" s="96" t="s">
        <v>272</v>
      </c>
      <c r="E38" s="98" t="s">
        <v>329</v>
      </c>
    </row>
    <row r="39" spans="1:10" s="88" customFormat="1" x14ac:dyDescent="0.25">
      <c r="C39" s="97" t="s">
        <v>274</v>
      </c>
      <c r="D39" s="96" t="s">
        <v>275</v>
      </c>
      <c r="E39" s="96" t="s">
        <v>276</v>
      </c>
    </row>
    <row r="40" spans="1:10" s="88" customFormat="1" x14ac:dyDescent="0.25">
      <c r="C40" s="97" t="s">
        <v>303</v>
      </c>
      <c r="D40" s="96"/>
      <c r="E40" s="96" t="s">
        <v>330</v>
      </c>
    </row>
    <row r="41" spans="1:10" s="88" customFormat="1" x14ac:dyDescent="0.25">
      <c r="A41" s="89" t="s">
        <v>158</v>
      </c>
      <c r="B41" s="4" t="s">
        <v>159</v>
      </c>
      <c r="C41" s="97" t="s">
        <v>277</v>
      </c>
      <c r="D41" s="96" t="s">
        <v>272</v>
      </c>
      <c r="E41" s="96" t="s">
        <v>278</v>
      </c>
    </row>
    <row r="42" spans="1:10" s="88" customFormat="1" x14ac:dyDescent="0.25">
      <c r="A42" s="89" t="s">
        <v>160</v>
      </c>
      <c r="B42" s="4" t="s">
        <v>165</v>
      </c>
      <c r="C42" s="97" t="s">
        <v>279</v>
      </c>
      <c r="D42" s="96" t="s">
        <v>275</v>
      </c>
      <c r="E42" s="96" t="s">
        <v>278</v>
      </c>
    </row>
    <row r="43" spans="1:10" s="84" customFormat="1" x14ac:dyDescent="0.25">
      <c r="A43" s="89" t="s">
        <v>161</v>
      </c>
      <c r="B43" s="4" t="s">
        <v>162</v>
      </c>
      <c r="C43" s="97" t="s">
        <v>280</v>
      </c>
      <c r="D43" s="96"/>
      <c r="E43" s="96"/>
    </row>
    <row r="44" spans="1:10" s="84" customFormat="1" x14ac:dyDescent="0.25">
      <c r="A44" s="89" t="s">
        <v>163</v>
      </c>
      <c r="B44" s="4" t="s">
        <v>164</v>
      </c>
      <c r="C44" s="97" t="s">
        <v>281</v>
      </c>
      <c r="D44" s="96" t="s">
        <v>272</v>
      </c>
      <c r="E44" s="96" t="s">
        <v>282</v>
      </c>
    </row>
    <row r="45" spans="1:10" s="84" customFormat="1" x14ac:dyDescent="0.25">
      <c r="A45" s="89" t="s">
        <v>135</v>
      </c>
      <c r="B45" s="4" t="s">
        <v>170</v>
      </c>
      <c r="C45" s="97" t="s">
        <v>283</v>
      </c>
      <c r="D45" s="96" t="s">
        <v>272</v>
      </c>
      <c r="E45" s="96" t="s">
        <v>282</v>
      </c>
    </row>
    <row r="46" spans="1:10" s="84" customFormat="1" x14ac:dyDescent="0.25">
      <c r="C46" s="97" t="s">
        <v>284</v>
      </c>
      <c r="D46" s="96" t="s">
        <v>273</v>
      </c>
      <c r="E46" s="96" t="s">
        <v>282</v>
      </c>
    </row>
    <row r="47" spans="1:10" s="84" customFormat="1" x14ac:dyDescent="0.25">
      <c r="A47" s="92"/>
      <c r="B47" s="4"/>
      <c r="C47" s="97" t="s">
        <v>285</v>
      </c>
      <c r="D47" s="96" t="s">
        <v>273</v>
      </c>
      <c r="E47" s="96" t="s">
        <v>331</v>
      </c>
      <c r="I47" s="88"/>
    </row>
    <row r="48" spans="1:10" x14ac:dyDescent="0.25">
      <c r="J48" s="14"/>
    </row>
    <row r="49" spans="1:11" x14ac:dyDescent="0.25">
      <c r="B49" s="8"/>
      <c r="J49" s="14"/>
    </row>
    <row r="50" spans="1:11" x14ac:dyDescent="0.25">
      <c r="A50" s="8" t="s">
        <v>149</v>
      </c>
      <c r="J50" s="14"/>
    </row>
    <row r="51" spans="1:11" x14ac:dyDescent="0.25">
      <c r="B51" s="20" t="s">
        <v>180</v>
      </c>
      <c r="C51" s="20" t="s">
        <v>121</v>
      </c>
      <c r="D51" s="20" t="s">
        <v>113</v>
      </c>
      <c r="E51" s="20" t="s">
        <v>38</v>
      </c>
      <c r="F51" s="20" t="s">
        <v>39</v>
      </c>
      <c r="G51" s="20" t="s">
        <v>136</v>
      </c>
      <c r="H51" s="20" t="s">
        <v>120</v>
      </c>
      <c r="I51" s="18"/>
      <c r="J51" s="18"/>
      <c r="K51" s="18"/>
    </row>
    <row r="52" spans="1:11" s="84" customFormat="1" x14ac:dyDescent="0.25">
      <c r="A52" s="50" t="s">
        <v>27</v>
      </c>
      <c r="B52" s="95" t="s">
        <v>332</v>
      </c>
      <c r="C52" s="95" t="s">
        <v>338</v>
      </c>
      <c r="D52" s="95" t="s">
        <v>297</v>
      </c>
      <c r="E52" s="95" t="s">
        <v>334</v>
      </c>
      <c r="F52" s="95" t="s">
        <v>335</v>
      </c>
      <c r="G52" s="96"/>
      <c r="H52" s="93" t="s">
        <v>305</v>
      </c>
      <c r="I52" s="83"/>
      <c r="J52" s="83"/>
    </row>
    <row r="53" spans="1:11" s="84" customFormat="1" x14ac:dyDescent="0.25">
      <c r="A53" s="50" t="s">
        <v>132</v>
      </c>
      <c r="B53" s="95" t="s">
        <v>333</v>
      </c>
      <c r="C53" s="95" t="s">
        <v>337</v>
      </c>
      <c r="D53" s="95" t="s">
        <v>297</v>
      </c>
      <c r="E53" s="95" t="s">
        <v>336</v>
      </c>
      <c r="F53" s="95" t="s">
        <v>335</v>
      </c>
      <c r="G53" s="96"/>
      <c r="H53" s="93" t="s">
        <v>305</v>
      </c>
      <c r="I53" s="83"/>
      <c r="J53" s="83"/>
    </row>
    <row r="54" spans="1:11" s="84" customFormat="1" ht="15" customHeight="1" x14ac:dyDescent="0.25">
      <c r="A54" s="50" t="s">
        <v>306</v>
      </c>
      <c r="B54" s="95" t="s">
        <v>307</v>
      </c>
      <c r="C54" s="95" t="s">
        <v>342</v>
      </c>
      <c r="D54" s="95" t="s">
        <v>308</v>
      </c>
      <c r="E54" s="95" t="s">
        <v>339</v>
      </c>
      <c r="F54" s="95" t="s">
        <v>275</v>
      </c>
      <c r="G54" s="96" t="s">
        <v>304</v>
      </c>
      <c r="H54" s="93" t="s">
        <v>341</v>
      </c>
      <c r="I54" s="83"/>
      <c r="J54" s="83"/>
    </row>
    <row r="55" spans="1:11" s="84" customFormat="1" x14ac:dyDescent="0.25">
      <c r="A55" s="50" t="s">
        <v>374</v>
      </c>
      <c r="B55" s="95" t="s">
        <v>375</v>
      </c>
      <c r="C55" s="95" t="s">
        <v>376</v>
      </c>
      <c r="D55" s="95" t="s">
        <v>297</v>
      </c>
      <c r="E55" s="95" t="s">
        <v>275</v>
      </c>
      <c r="F55" s="95" t="s">
        <v>275</v>
      </c>
      <c r="G55" s="96" t="s">
        <v>304</v>
      </c>
      <c r="H55" s="93" t="s">
        <v>341</v>
      </c>
      <c r="I55" s="83"/>
      <c r="J55" s="83"/>
    </row>
    <row r="56" spans="1:11" x14ac:dyDescent="0.25">
      <c r="A56" s="72" t="s">
        <v>399</v>
      </c>
      <c r="B56" s="34" t="s">
        <v>400</v>
      </c>
      <c r="C56" s="34" t="s">
        <v>401</v>
      </c>
      <c r="D56" s="34" t="s">
        <v>297</v>
      </c>
      <c r="E56" s="34" t="s">
        <v>275</v>
      </c>
      <c r="F56" s="34" t="s">
        <v>275</v>
      </c>
      <c r="G56" s="34" t="s">
        <v>304</v>
      </c>
      <c r="H56" s="94" t="s">
        <v>341</v>
      </c>
      <c r="I56" s="18"/>
      <c r="J56" s="18"/>
    </row>
    <row r="57" spans="1:11" x14ac:dyDescent="0.25">
      <c r="A57" s="6"/>
      <c r="B57" s="6"/>
      <c r="C57" s="6"/>
      <c r="D57" s="6"/>
      <c r="E57" s="6"/>
      <c r="F57" s="6"/>
      <c r="G57" s="18"/>
      <c r="H57" s="18"/>
      <c r="I57" s="18"/>
      <c r="J57" s="18"/>
    </row>
    <row r="58" spans="1:11" x14ac:dyDescent="0.25">
      <c r="A58" s="20" t="s">
        <v>122</v>
      </c>
      <c r="B58" s="34" t="s">
        <v>286</v>
      </c>
      <c r="C58" s="6"/>
      <c r="D58" s="6"/>
      <c r="E58" s="6"/>
      <c r="F58" s="18"/>
      <c r="G58" s="18"/>
      <c r="H58" s="18"/>
      <c r="I58" s="18"/>
    </row>
    <row r="59" spans="1:11" x14ac:dyDescent="0.25">
      <c r="A59" s="20"/>
      <c r="B59" s="6"/>
      <c r="C59" s="6"/>
      <c r="D59" s="6"/>
      <c r="E59" s="6"/>
      <c r="F59" s="18"/>
      <c r="G59" s="18"/>
      <c r="H59" s="18"/>
      <c r="I59" s="18"/>
    </row>
    <row r="60" spans="1:11" x14ac:dyDescent="0.25">
      <c r="A60" s="20"/>
      <c r="B60" s="6"/>
      <c r="C60" s="6"/>
      <c r="D60" s="6"/>
      <c r="E60" s="6"/>
      <c r="F60" s="18"/>
      <c r="G60" s="18"/>
      <c r="H60" s="18"/>
      <c r="I60" s="18"/>
    </row>
    <row r="61" spans="1:11" x14ac:dyDescent="0.25">
      <c r="A61" s="24" t="s">
        <v>138</v>
      </c>
      <c r="B61" s="6"/>
      <c r="C61" s="6"/>
      <c r="D61" s="6"/>
      <c r="E61" s="6"/>
      <c r="F61" s="18"/>
      <c r="G61" s="18"/>
      <c r="H61" s="18"/>
      <c r="I61" s="18"/>
    </row>
    <row r="62" spans="1:11" x14ac:dyDescent="0.25">
      <c r="A62" s="7" t="s">
        <v>137</v>
      </c>
      <c r="B62" s="7" t="s">
        <v>150</v>
      </c>
      <c r="C62" s="7" t="s">
        <v>120</v>
      </c>
      <c r="D62" s="6"/>
      <c r="H62" s="14"/>
    </row>
    <row r="63" spans="1:11" x14ac:dyDescent="0.25">
      <c r="A63" s="34" t="s">
        <v>340</v>
      </c>
      <c r="B63" s="34" t="s">
        <v>269</v>
      </c>
      <c r="C63" s="34"/>
      <c r="D63" s="6"/>
      <c r="E63" s="6"/>
      <c r="F63" s="6"/>
      <c r="G63" s="18"/>
      <c r="H63" s="18"/>
      <c r="I63" s="18"/>
      <c r="J63" s="18"/>
    </row>
    <row r="64" spans="1:11" x14ac:dyDescent="0.25">
      <c r="A64" s="6"/>
      <c r="B64" s="6"/>
      <c r="C64" s="6"/>
      <c r="D64" s="6"/>
      <c r="E64" s="6"/>
      <c r="F64" s="6"/>
      <c r="G64" s="18"/>
      <c r="H64" s="18"/>
      <c r="I64" s="18"/>
      <c r="J64" s="18"/>
    </row>
    <row r="65" spans="1:13" x14ac:dyDescent="0.25">
      <c r="A65" s="7" t="s">
        <v>139</v>
      </c>
      <c r="B65" s="6"/>
      <c r="C65" s="18"/>
      <c r="D65" s="18"/>
      <c r="E65" s="18"/>
      <c r="F65" s="18"/>
      <c r="G65" s="18"/>
      <c r="H65" s="18"/>
      <c r="I65" s="18"/>
      <c r="J65" s="18"/>
    </row>
    <row r="66" spans="1:13" x14ac:dyDescent="0.25">
      <c r="A66" s="7" t="s">
        <v>112</v>
      </c>
      <c r="B66" s="7" t="s">
        <v>129</v>
      </c>
      <c r="C66" s="7" t="s">
        <v>130</v>
      </c>
      <c r="D66" s="7" t="s">
        <v>131</v>
      </c>
      <c r="E66" s="7" t="s">
        <v>120</v>
      </c>
      <c r="F66" s="18"/>
      <c r="G66" s="18"/>
      <c r="H66" s="18"/>
      <c r="I66" s="18"/>
      <c r="J66" s="18"/>
    </row>
    <row r="67" spans="1:13" ht="15" customHeight="1" x14ac:dyDescent="0.25">
      <c r="A67" s="7" t="s">
        <v>28</v>
      </c>
      <c r="B67" s="99" t="s">
        <v>287</v>
      </c>
      <c r="C67" s="99" t="s">
        <v>343</v>
      </c>
      <c r="D67" s="99" t="s">
        <v>349</v>
      </c>
      <c r="E67" s="58" t="s">
        <v>350</v>
      </c>
    </row>
    <row r="68" spans="1:13" x14ac:dyDescent="0.25">
      <c r="A68" s="7" t="s">
        <v>29</v>
      </c>
      <c r="B68" s="99" t="s">
        <v>290</v>
      </c>
      <c r="C68" s="99" t="s">
        <v>344</v>
      </c>
      <c r="D68" s="99" t="s">
        <v>345</v>
      </c>
      <c r="E68" s="30"/>
    </row>
    <row r="69" spans="1:13" x14ac:dyDescent="0.25">
      <c r="A69" s="7" t="s">
        <v>119</v>
      </c>
      <c r="B69" s="100" t="s">
        <v>288</v>
      </c>
      <c r="C69" s="101" t="s">
        <v>346</v>
      </c>
      <c r="D69" s="101" t="s">
        <v>289</v>
      </c>
      <c r="E69" s="30"/>
    </row>
    <row r="70" spans="1:13" x14ac:dyDescent="0.25">
      <c r="A70" s="7" t="s">
        <v>30</v>
      </c>
      <c r="B70" s="30"/>
      <c r="C70" s="30"/>
      <c r="D70" s="30"/>
      <c r="E70" s="30"/>
    </row>
    <row r="72" spans="1:13" x14ac:dyDescent="0.25">
      <c r="C72" s="25"/>
      <c r="D72" s="14"/>
      <c r="H72" s="15"/>
    </row>
    <row r="74" spans="1:13" x14ac:dyDescent="0.25">
      <c r="A74" s="28" t="s">
        <v>109</v>
      </c>
      <c r="B74" s="18"/>
      <c r="C74" s="18"/>
      <c r="D74" s="18"/>
      <c r="E74" s="18"/>
      <c r="F74" s="18"/>
      <c r="G74" s="18"/>
      <c r="H74" s="18"/>
      <c r="I74" s="18"/>
    </row>
    <row r="75" spans="1:13" x14ac:dyDescent="0.25">
      <c r="A75" s="7" t="s">
        <v>141</v>
      </c>
      <c r="B75" s="20" t="s">
        <v>140</v>
      </c>
      <c r="C75" s="18"/>
      <c r="D75" s="18"/>
      <c r="E75" s="18"/>
      <c r="F75" s="18"/>
      <c r="G75" s="18"/>
      <c r="H75" s="18"/>
      <c r="I75" s="18"/>
      <c r="J75" s="18" t="s">
        <v>347</v>
      </c>
      <c r="K75" s="18" t="s">
        <v>348</v>
      </c>
      <c r="L75" s="18" t="s">
        <v>347</v>
      </c>
      <c r="M75" s="18" t="s">
        <v>348</v>
      </c>
    </row>
    <row r="76" spans="1:13" ht="45" x14ac:dyDescent="0.25">
      <c r="A76" s="58" t="s">
        <v>291</v>
      </c>
      <c r="B76" s="58" t="s">
        <v>292</v>
      </c>
      <c r="J76" s="18">
        <v>2015</v>
      </c>
      <c r="K76" s="18">
        <v>27</v>
      </c>
      <c r="L76" s="18">
        <v>2015</v>
      </c>
      <c r="M76" s="18">
        <v>27</v>
      </c>
    </row>
    <row r="77" spans="1:13" x14ac:dyDescent="0.25">
      <c r="J77">
        <f>J76+10</f>
        <v>2025</v>
      </c>
      <c r="K77">
        <f>K76-(K76*0.25)</f>
        <v>20.25</v>
      </c>
      <c r="L77" s="18">
        <f>L76+1</f>
        <v>2016</v>
      </c>
      <c r="M77">
        <f>M76-(M76*(0.25/10))</f>
        <v>26.324999999999999</v>
      </c>
    </row>
    <row r="78" spans="1:13" x14ac:dyDescent="0.25">
      <c r="J78">
        <f t="shared" ref="J78:J90" si="0">J77+10</f>
        <v>2035</v>
      </c>
      <c r="K78">
        <f t="shared" ref="K78:K90" si="1">K77-(K77*0.25)</f>
        <v>15.1875</v>
      </c>
      <c r="L78" s="18">
        <f t="shared" ref="L78:L115" si="2">L77+1</f>
        <v>2017</v>
      </c>
      <c r="M78">
        <f t="shared" ref="M78:M115" si="3">M77-(M77*(0.25/10))</f>
        <v>25.666874999999997</v>
      </c>
    </row>
    <row r="79" spans="1:13" x14ac:dyDescent="0.25">
      <c r="J79">
        <f t="shared" si="0"/>
        <v>2045</v>
      </c>
      <c r="K79">
        <f t="shared" si="1"/>
        <v>11.390625</v>
      </c>
      <c r="L79" s="18">
        <f t="shared" si="2"/>
        <v>2018</v>
      </c>
      <c r="M79">
        <f t="shared" si="3"/>
        <v>25.025203124999997</v>
      </c>
    </row>
    <row r="80" spans="1:13" x14ac:dyDescent="0.25">
      <c r="J80">
        <f t="shared" si="0"/>
        <v>2055</v>
      </c>
      <c r="K80">
        <f t="shared" si="1"/>
        <v>8.54296875</v>
      </c>
      <c r="L80" s="18">
        <f t="shared" si="2"/>
        <v>2019</v>
      </c>
      <c r="M80">
        <f t="shared" si="3"/>
        <v>24.399573046874998</v>
      </c>
    </row>
    <row r="81" spans="10:13" x14ac:dyDescent="0.25">
      <c r="J81">
        <f t="shared" si="0"/>
        <v>2065</v>
      </c>
      <c r="K81">
        <f t="shared" si="1"/>
        <v>6.4072265625</v>
      </c>
      <c r="L81" s="18">
        <f t="shared" si="2"/>
        <v>2020</v>
      </c>
      <c r="M81">
        <f t="shared" si="3"/>
        <v>23.789583720703124</v>
      </c>
    </row>
    <row r="82" spans="10:13" x14ac:dyDescent="0.25">
      <c r="J82">
        <f t="shared" si="0"/>
        <v>2075</v>
      </c>
      <c r="K82">
        <f t="shared" si="1"/>
        <v>4.805419921875</v>
      </c>
      <c r="L82" s="18">
        <f t="shared" si="2"/>
        <v>2021</v>
      </c>
      <c r="M82">
        <f t="shared" si="3"/>
        <v>23.194844127685545</v>
      </c>
    </row>
    <row r="83" spans="10:13" x14ac:dyDescent="0.25">
      <c r="J83">
        <f t="shared" si="0"/>
        <v>2085</v>
      </c>
      <c r="K83">
        <f t="shared" si="1"/>
        <v>3.60406494140625</v>
      </c>
      <c r="L83" s="18">
        <f t="shared" si="2"/>
        <v>2022</v>
      </c>
      <c r="M83">
        <f t="shared" si="3"/>
        <v>22.614973024493406</v>
      </c>
    </row>
    <row r="84" spans="10:13" x14ac:dyDescent="0.25">
      <c r="J84">
        <f t="shared" si="0"/>
        <v>2095</v>
      </c>
      <c r="K84">
        <f t="shared" si="1"/>
        <v>2.7030487060546875</v>
      </c>
      <c r="L84" s="18">
        <f t="shared" si="2"/>
        <v>2023</v>
      </c>
      <c r="M84">
        <f t="shared" si="3"/>
        <v>22.04959869888107</v>
      </c>
    </row>
    <row r="85" spans="10:13" x14ac:dyDescent="0.25">
      <c r="J85">
        <f t="shared" si="0"/>
        <v>2105</v>
      </c>
      <c r="K85">
        <f t="shared" si="1"/>
        <v>2.0272865295410156</v>
      </c>
      <c r="L85" s="18">
        <f t="shared" si="2"/>
        <v>2024</v>
      </c>
      <c r="M85">
        <f t="shared" si="3"/>
        <v>21.498358731409041</v>
      </c>
    </row>
    <row r="86" spans="10:13" x14ac:dyDescent="0.25">
      <c r="J86">
        <f t="shared" si="0"/>
        <v>2115</v>
      </c>
      <c r="K86">
        <f t="shared" si="1"/>
        <v>1.5204648971557617</v>
      </c>
      <c r="L86" s="18">
        <f t="shared" si="2"/>
        <v>2025</v>
      </c>
      <c r="M86">
        <f t="shared" si="3"/>
        <v>20.960899763123816</v>
      </c>
    </row>
    <row r="87" spans="10:13" x14ac:dyDescent="0.25">
      <c r="J87">
        <f t="shared" si="0"/>
        <v>2125</v>
      </c>
      <c r="K87">
        <f t="shared" si="1"/>
        <v>1.1403486728668213</v>
      </c>
      <c r="L87" s="18">
        <f t="shared" si="2"/>
        <v>2026</v>
      </c>
      <c r="M87">
        <f t="shared" si="3"/>
        <v>20.43687726904572</v>
      </c>
    </row>
    <row r="88" spans="10:13" x14ac:dyDescent="0.25">
      <c r="J88">
        <f t="shared" si="0"/>
        <v>2135</v>
      </c>
      <c r="K88">
        <f t="shared" si="1"/>
        <v>0.85526150465011597</v>
      </c>
      <c r="L88" s="18">
        <f t="shared" si="2"/>
        <v>2027</v>
      </c>
      <c r="M88">
        <f t="shared" si="3"/>
        <v>19.925955337319579</v>
      </c>
    </row>
    <row r="89" spans="10:13" x14ac:dyDescent="0.25">
      <c r="J89">
        <f t="shared" si="0"/>
        <v>2145</v>
      </c>
      <c r="K89">
        <f t="shared" si="1"/>
        <v>0.64144612848758698</v>
      </c>
      <c r="L89" s="18">
        <f t="shared" si="2"/>
        <v>2028</v>
      </c>
      <c r="M89">
        <f t="shared" si="3"/>
        <v>19.427806453886589</v>
      </c>
    </row>
    <row r="90" spans="10:13" x14ac:dyDescent="0.25">
      <c r="J90">
        <f t="shared" si="0"/>
        <v>2155</v>
      </c>
      <c r="K90">
        <f t="shared" si="1"/>
        <v>0.48108459636569023</v>
      </c>
      <c r="L90" s="18">
        <f t="shared" si="2"/>
        <v>2029</v>
      </c>
      <c r="M90">
        <f t="shared" si="3"/>
        <v>18.942111292539423</v>
      </c>
    </row>
    <row r="91" spans="10:13" x14ac:dyDescent="0.25">
      <c r="L91" s="18">
        <f t="shared" si="2"/>
        <v>2030</v>
      </c>
      <c r="M91">
        <f t="shared" si="3"/>
        <v>18.468558510225936</v>
      </c>
    </row>
    <row r="92" spans="10:13" x14ac:dyDescent="0.25">
      <c r="L92" s="18">
        <f t="shared" si="2"/>
        <v>2031</v>
      </c>
      <c r="M92">
        <f t="shared" si="3"/>
        <v>18.006844547470287</v>
      </c>
    </row>
    <row r="93" spans="10:13" x14ac:dyDescent="0.25">
      <c r="L93" s="18">
        <f t="shared" si="2"/>
        <v>2032</v>
      </c>
      <c r="M93">
        <f t="shared" si="3"/>
        <v>17.55667343378353</v>
      </c>
    </row>
    <row r="94" spans="10:13" x14ac:dyDescent="0.25">
      <c r="L94" s="18">
        <f t="shared" si="2"/>
        <v>2033</v>
      </c>
      <c r="M94">
        <f t="shared" si="3"/>
        <v>17.117756597938943</v>
      </c>
    </row>
    <row r="95" spans="10:13" x14ac:dyDescent="0.25">
      <c r="L95" s="18">
        <f t="shared" si="2"/>
        <v>2034</v>
      </c>
      <c r="M95">
        <f t="shared" si="3"/>
        <v>16.689812682990468</v>
      </c>
    </row>
    <row r="96" spans="10:13" x14ac:dyDescent="0.25">
      <c r="L96" s="18">
        <f t="shared" si="2"/>
        <v>2035</v>
      </c>
      <c r="M96">
        <f t="shared" si="3"/>
        <v>16.272567365915705</v>
      </c>
    </row>
    <row r="97" spans="12:13" x14ac:dyDescent="0.25">
      <c r="L97" s="18">
        <f t="shared" si="2"/>
        <v>2036</v>
      </c>
      <c r="M97">
        <f t="shared" si="3"/>
        <v>15.865753181767813</v>
      </c>
    </row>
    <row r="98" spans="12:13" x14ac:dyDescent="0.25">
      <c r="L98" s="18">
        <f t="shared" si="2"/>
        <v>2037</v>
      </c>
      <c r="M98">
        <f t="shared" si="3"/>
        <v>15.469109352223617</v>
      </c>
    </row>
    <row r="99" spans="12:13" x14ac:dyDescent="0.25">
      <c r="L99" s="18">
        <f t="shared" si="2"/>
        <v>2038</v>
      </c>
      <c r="M99">
        <f t="shared" si="3"/>
        <v>15.082381618418026</v>
      </c>
    </row>
    <row r="100" spans="12:13" x14ac:dyDescent="0.25">
      <c r="L100" s="18">
        <f t="shared" si="2"/>
        <v>2039</v>
      </c>
      <c r="M100">
        <f t="shared" si="3"/>
        <v>14.705322077957575</v>
      </c>
    </row>
    <row r="101" spans="12:13" x14ac:dyDescent="0.25">
      <c r="L101" s="18">
        <f t="shared" si="2"/>
        <v>2040</v>
      </c>
      <c r="M101">
        <f t="shared" si="3"/>
        <v>14.337689026008636</v>
      </c>
    </row>
    <row r="102" spans="12:13" x14ac:dyDescent="0.25">
      <c r="L102" s="18">
        <f t="shared" si="2"/>
        <v>2041</v>
      </c>
      <c r="M102">
        <f t="shared" si="3"/>
        <v>13.979246800358421</v>
      </c>
    </row>
    <row r="103" spans="12:13" x14ac:dyDescent="0.25">
      <c r="L103" s="18">
        <f t="shared" si="2"/>
        <v>2042</v>
      </c>
      <c r="M103">
        <f t="shared" si="3"/>
        <v>13.629765630349461</v>
      </c>
    </row>
    <row r="104" spans="12:13" x14ac:dyDescent="0.25">
      <c r="L104" s="18">
        <f t="shared" si="2"/>
        <v>2043</v>
      </c>
      <c r="M104">
        <f t="shared" si="3"/>
        <v>13.289021489590723</v>
      </c>
    </row>
    <row r="105" spans="12:13" x14ac:dyDescent="0.25">
      <c r="L105" s="18">
        <f t="shared" si="2"/>
        <v>2044</v>
      </c>
      <c r="M105">
        <f t="shared" si="3"/>
        <v>12.956795952350955</v>
      </c>
    </row>
    <row r="106" spans="12:13" x14ac:dyDescent="0.25">
      <c r="L106" s="18">
        <f t="shared" si="2"/>
        <v>2045</v>
      </c>
      <c r="M106">
        <f t="shared" si="3"/>
        <v>12.632876053542182</v>
      </c>
    </row>
    <row r="107" spans="12:13" x14ac:dyDescent="0.25">
      <c r="L107" s="18">
        <f t="shared" si="2"/>
        <v>2046</v>
      </c>
      <c r="M107">
        <f t="shared" si="3"/>
        <v>12.317054152203628</v>
      </c>
    </row>
    <row r="108" spans="12:13" x14ac:dyDescent="0.25">
      <c r="L108" s="18">
        <f t="shared" si="2"/>
        <v>2047</v>
      </c>
      <c r="M108">
        <f t="shared" si="3"/>
        <v>12.009127798398538</v>
      </c>
    </row>
    <row r="109" spans="12:13" x14ac:dyDescent="0.25">
      <c r="L109" s="18">
        <f t="shared" si="2"/>
        <v>2048</v>
      </c>
      <c r="M109">
        <f t="shared" si="3"/>
        <v>11.708899603438574</v>
      </c>
    </row>
    <row r="110" spans="12:13" x14ac:dyDescent="0.25">
      <c r="L110" s="18">
        <f t="shared" si="2"/>
        <v>2049</v>
      </c>
      <c r="M110">
        <f t="shared" si="3"/>
        <v>11.41617711335261</v>
      </c>
    </row>
    <row r="111" spans="12:13" x14ac:dyDescent="0.25">
      <c r="L111" s="18">
        <f t="shared" si="2"/>
        <v>2050</v>
      </c>
      <c r="M111">
        <f t="shared" si="3"/>
        <v>11.130772685518796</v>
      </c>
    </row>
    <row r="112" spans="12:13" x14ac:dyDescent="0.25">
      <c r="L112" s="18">
        <f t="shared" si="2"/>
        <v>2051</v>
      </c>
      <c r="M112">
        <f t="shared" si="3"/>
        <v>10.852503368380827</v>
      </c>
    </row>
    <row r="113" spans="12:13" x14ac:dyDescent="0.25">
      <c r="L113" s="18">
        <f t="shared" si="2"/>
        <v>2052</v>
      </c>
      <c r="M113">
        <f t="shared" si="3"/>
        <v>10.581190784171307</v>
      </c>
    </row>
    <row r="114" spans="12:13" x14ac:dyDescent="0.25">
      <c r="L114" s="18">
        <f t="shared" si="2"/>
        <v>2053</v>
      </c>
      <c r="M114">
        <f t="shared" si="3"/>
        <v>10.316661014567025</v>
      </c>
    </row>
    <row r="115" spans="12:13" x14ac:dyDescent="0.25">
      <c r="L115" s="18">
        <f t="shared" si="2"/>
        <v>2054</v>
      </c>
      <c r="M115">
        <f t="shared" si="3"/>
        <v>10.05874448920285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7"/>
  <sheetViews>
    <sheetView topLeftCell="A34" workbookViewId="0">
      <selection activeCell="A54" sqref="A54"/>
    </sheetView>
  </sheetViews>
  <sheetFormatPr defaultRowHeight="15" x14ac:dyDescent="0.25"/>
  <cols>
    <col min="1" max="1" width="50" customWidth="1"/>
    <col min="2" max="2" width="16" customWidth="1"/>
    <col min="3" max="3" width="23.28515625" customWidth="1"/>
    <col min="4" max="4" width="60.42578125" customWidth="1"/>
    <col min="5" max="5" width="16" customWidth="1"/>
  </cols>
  <sheetData>
    <row r="1" spans="1:4" x14ac:dyDescent="0.25">
      <c r="A1" t="s">
        <v>98</v>
      </c>
    </row>
    <row r="2" spans="1:4" x14ac:dyDescent="0.25">
      <c r="A2" t="s">
        <v>99</v>
      </c>
    </row>
    <row r="3" spans="1:4" x14ac:dyDescent="0.25">
      <c r="A3" t="s">
        <v>100</v>
      </c>
    </row>
    <row r="4" spans="1:4" x14ac:dyDescent="0.25">
      <c r="A4" t="s">
        <v>101</v>
      </c>
    </row>
    <row r="5" spans="1:4" x14ac:dyDescent="0.25">
      <c r="A5" s="8" t="s">
        <v>147</v>
      </c>
    </row>
    <row r="7" spans="1:4" ht="15" customHeight="1" x14ac:dyDescent="0.25">
      <c r="A7" s="9" t="s">
        <v>4</v>
      </c>
      <c r="B7" s="9" t="s">
        <v>19</v>
      </c>
      <c r="C7" s="9" t="s">
        <v>56</v>
      </c>
      <c r="D7" s="9" t="s">
        <v>57</v>
      </c>
    </row>
    <row r="8" spans="1:4" ht="15" customHeight="1" x14ac:dyDescent="0.25">
      <c r="A8" s="10" t="s">
        <v>58</v>
      </c>
      <c r="B8" s="10"/>
      <c r="C8" s="9"/>
      <c r="D8" s="9"/>
    </row>
    <row r="9" spans="1:4" ht="15" customHeight="1" x14ac:dyDescent="0.25">
      <c r="A9" s="11" t="s">
        <v>59</v>
      </c>
      <c r="B9" s="31"/>
      <c r="C9" s="31"/>
      <c r="D9" s="31"/>
    </row>
    <row r="10" spans="1:4" ht="15" customHeight="1" x14ac:dyDescent="0.25">
      <c r="A10" s="11" t="s">
        <v>60</v>
      </c>
      <c r="B10" s="31"/>
      <c r="C10" s="31"/>
      <c r="D10" s="31"/>
    </row>
    <row r="11" spans="1:4" ht="15" customHeight="1" x14ac:dyDescent="0.25">
      <c r="A11" s="11" t="s">
        <v>61</v>
      </c>
      <c r="B11" s="31"/>
      <c r="C11" s="31"/>
      <c r="D11" s="31"/>
    </row>
    <row r="12" spans="1:4" ht="15" customHeight="1" x14ac:dyDescent="0.25">
      <c r="A12" s="11" t="s">
        <v>62</v>
      </c>
      <c r="B12" s="31"/>
      <c r="C12" s="31"/>
      <c r="D12" s="31"/>
    </row>
    <row r="13" spans="1:4" ht="15" customHeight="1" x14ac:dyDescent="0.25">
      <c r="A13" s="11" t="s">
        <v>63</v>
      </c>
      <c r="B13" s="31"/>
      <c r="C13" s="31"/>
      <c r="D13" s="31"/>
    </row>
    <row r="14" spans="1:4" ht="15" customHeight="1" x14ac:dyDescent="0.25">
      <c r="A14" s="11" t="s">
        <v>64</v>
      </c>
      <c r="B14" s="31"/>
      <c r="C14" s="31"/>
      <c r="D14" s="31"/>
    </row>
    <row r="15" spans="1:4" ht="15" customHeight="1" x14ac:dyDescent="0.25">
      <c r="A15" s="11" t="s">
        <v>65</v>
      </c>
      <c r="B15" s="31"/>
      <c r="C15" s="31"/>
      <c r="D15" s="31"/>
    </row>
    <row r="16" spans="1:4" ht="15" customHeight="1" x14ac:dyDescent="0.25">
      <c r="A16" s="11" t="s">
        <v>66</v>
      </c>
      <c r="B16" s="31"/>
      <c r="C16" s="31"/>
      <c r="D16" s="31"/>
    </row>
    <row r="17" spans="1:4" ht="15" customHeight="1" x14ac:dyDescent="0.25">
      <c r="A17" s="11" t="s">
        <v>67</v>
      </c>
      <c r="B17" s="31"/>
      <c r="C17" s="31"/>
      <c r="D17" s="31"/>
    </row>
    <row r="18" spans="1:4" ht="15" customHeight="1" x14ac:dyDescent="0.25">
      <c r="A18" s="11" t="s">
        <v>68</v>
      </c>
      <c r="B18" s="31"/>
      <c r="C18" s="31"/>
      <c r="D18" s="31"/>
    </row>
    <row r="19" spans="1:4" ht="15" customHeight="1" x14ac:dyDescent="0.25">
      <c r="A19" s="10" t="s">
        <v>69</v>
      </c>
      <c r="B19" s="10"/>
      <c r="C19" s="9"/>
      <c r="D19" s="9"/>
    </row>
    <row r="20" spans="1:4" ht="15" customHeight="1" x14ac:dyDescent="0.25">
      <c r="A20" s="11" t="s">
        <v>70</v>
      </c>
      <c r="B20" s="31"/>
      <c r="C20" s="31"/>
      <c r="D20" s="31"/>
    </row>
    <row r="21" spans="1:4" ht="15" customHeight="1" x14ac:dyDescent="0.25">
      <c r="A21" s="11" t="s">
        <v>71</v>
      </c>
      <c r="B21" s="31"/>
      <c r="C21" s="31"/>
      <c r="D21" s="31"/>
    </row>
    <row r="22" spans="1:4" ht="15" customHeight="1" x14ac:dyDescent="0.25">
      <c r="A22" s="11" t="s">
        <v>72</v>
      </c>
      <c r="B22" s="31"/>
      <c r="C22" s="31"/>
      <c r="D22" s="31"/>
    </row>
    <row r="23" spans="1:4" ht="15" customHeight="1" x14ac:dyDescent="0.25">
      <c r="A23" s="11" t="s">
        <v>73</v>
      </c>
      <c r="B23" s="31"/>
      <c r="C23" s="31"/>
      <c r="D23" s="31"/>
    </row>
    <row r="24" spans="1:4" ht="15" customHeight="1" x14ac:dyDescent="0.25">
      <c r="A24" s="11" t="s">
        <v>74</v>
      </c>
      <c r="B24" s="31"/>
      <c r="C24" s="31"/>
      <c r="D24" s="31"/>
    </row>
    <row r="25" spans="1:4" ht="15" customHeight="1" x14ac:dyDescent="0.25">
      <c r="A25" s="11" t="s">
        <v>75</v>
      </c>
      <c r="B25" s="31"/>
      <c r="C25" s="31"/>
      <c r="D25" s="31"/>
    </row>
    <row r="26" spans="1:4" ht="15" customHeight="1" x14ac:dyDescent="0.25">
      <c r="A26" s="11" t="s">
        <v>76</v>
      </c>
      <c r="B26" s="31"/>
      <c r="C26" s="31"/>
      <c r="D26" s="31"/>
    </row>
    <row r="27" spans="1:4" ht="15" customHeight="1" x14ac:dyDescent="0.25">
      <c r="A27" s="10" t="s">
        <v>77</v>
      </c>
      <c r="B27" s="10"/>
      <c r="C27" s="9"/>
      <c r="D27" s="9"/>
    </row>
    <row r="28" spans="1:4" ht="15" customHeight="1" x14ac:dyDescent="0.25">
      <c r="A28" s="11" t="s">
        <v>78</v>
      </c>
      <c r="B28" s="31"/>
      <c r="C28" s="31"/>
      <c r="D28" s="31"/>
    </row>
    <row r="29" spans="1:4" ht="15" customHeight="1" x14ac:dyDescent="0.25">
      <c r="A29" s="10" t="s">
        <v>79</v>
      </c>
      <c r="B29" s="32"/>
      <c r="C29" s="33"/>
      <c r="D29" s="33"/>
    </row>
    <row r="30" spans="1:4" ht="15" customHeight="1" x14ac:dyDescent="0.25">
      <c r="A30" s="11" t="s">
        <v>80</v>
      </c>
      <c r="B30" s="31"/>
      <c r="C30" s="62"/>
      <c r="D30" s="31"/>
    </row>
    <row r="31" spans="1:4" ht="15" customHeight="1" x14ac:dyDescent="0.25">
      <c r="A31" s="11" t="s">
        <v>81</v>
      </c>
      <c r="B31" s="31"/>
      <c r="C31" s="31"/>
      <c r="D31" s="31"/>
    </row>
    <row r="32" spans="1:4" ht="15" customHeight="1" x14ac:dyDescent="0.25">
      <c r="A32" s="11" t="s">
        <v>82</v>
      </c>
      <c r="B32" s="31"/>
      <c r="C32" s="31"/>
      <c r="D32" s="31"/>
    </row>
    <row r="33" spans="1:4" ht="15" customHeight="1" x14ac:dyDescent="0.25">
      <c r="A33" s="11" t="s">
        <v>83</v>
      </c>
      <c r="B33" s="31"/>
      <c r="C33" s="31"/>
      <c r="D33" s="31"/>
    </row>
    <row r="34" spans="1:4" ht="15" customHeight="1" x14ac:dyDescent="0.25">
      <c r="A34" s="11" t="s">
        <v>84</v>
      </c>
      <c r="B34" s="31"/>
      <c r="C34" s="31"/>
      <c r="D34" s="31"/>
    </row>
    <row r="35" spans="1:4" ht="15" customHeight="1" x14ac:dyDescent="0.25">
      <c r="A35" s="11" t="s">
        <v>85</v>
      </c>
      <c r="B35" s="31"/>
      <c r="C35" s="31"/>
      <c r="D35" s="31"/>
    </row>
    <row r="36" spans="1:4" ht="15" customHeight="1" x14ac:dyDescent="0.25">
      <c r="A36" s="10" t="s">
        <v>86</v>
      </c>
      <c r="B36" s="10"/>
      <c r="C36" s="9"/>
      <c r="D36" s="9"/>
    </row>
    <row r="37" spans="1:4" ht="15" customHeight="1" x14ac:dyDescent="0.25">
      <c r="A37" s="11" t="s">
        <v>87</v>
      </c>
      <c r="B37" s="31"/>
      <c r="C37" s="31"/>
      <c r="D37" s="31"/>
    </row>
    <row r="38" spans="1:4" ht="15" customHeight="1" x14ac:dyDescent="0.25">
      <c r="A38" s="11" t="s">
        <v>88</v>
      </c>
      <c r="B38" s="31"/>
      <c r="C38" s="31"/>
      <c r="D38" s="31"/>
    </row>
    <row r="39" spans="1:4" ht="15" customHeight="1" x14ac:dyDescent="0.25">
      <c r="A39" s="11" t="s">
        <v>89</v>
      </c>
      <c r="B39" s="31"/>
      <c r="C39" s="31"/>
      <c r="D39" s="31"/>
    </row>
    <row r="40" spans="1:4" ht="15" customHeight="1" x14ac:dyDescent="0.25">
      <c r="A40" s="11" t="s">
        <v>90</v>
      </c>
      <c r="B40" s="31"/>
      <c r="C40" s="31"/>
      <c r="D40" s="31"/>
    </row>
    <row r="41" spans="1:4" ht="15" customHeight="1" x14ac:dyDescent="0.25">
      <c r="A41" s="11" t="s">
        <v>91</v>
      </c>
      <c r="B41" s="31"/>
      <c r="C41" s="31"/>
      <c r="D41" s="31"/>
    </row>
    <row r="42" spans="1:4" x14ac:dyDescent="0.25">
      <c r="A42" s="11" t="s">
        <v>92</v>
      </c>
      <c r="B42" s="31"/>
      <c r="C42" s="31"/>
      <c r="D42" s="31"/>
    </row>
    <row r="43" spans="1:4" ht="15" customHeight="1" x14ac:dyDescent="0.25">
      <c r="A43" s="10" t="s">
        <v>93</v>
      </c>
      <c r="B43" s="10"/>
      <c r="C43" s="9"/>
      <c r="D43" s="9"/>
    </row>
    <row r="44" spans="1:4" ht="15" customHeight="1" x14ac:dyDescent="0.25">
      <c r="A44" s="11" t="s">
        <v>94</v>
      </c>
      <c r="B44" s="31"/>
      <c r="C44" s="31"/>
      <c r="D44" s="31"/>
    </row>
    <row r="45" spans="1:4" ht="15" customHeight="1" x14ac:dyDescent="0.25">
      <c r="A45" s="11" t="s">
        <v>95</v>
      </c>
      <c r="B45" s="31"/>
      <c r="C45" s="31"/>
      <c r="D45" s="31"/>
    </row>
    <row r="46" spans="1:4" ht="15" customHeight="1" x14ac:dyDescent="0.25">
      <c r="A46" s="11" t="s">
        <v>96</v>
      </c>
      <c r="B46" s="31"/>
      <c r="C46" s="31"/>
      <c r="D46" s="31"/>
    </row>
    <row r="47" spans="1:4" ht="15" customHeight="1" x14ac:dyDescent="0.25">
      <c r="A47" s="11" t="s">
        <v>97</v>
      </c>
      <c r="B47" s="31"/>
      <c r="C47" s="31"/>
      <c r="D47" s="31"/>
    </row>
    <row r="49" spans="1:5" x14ac:dyDescent="0.25">
      <c r="A49" s="8" t="s">
        <v>103</v>
      </c>
    </row>
    <row r="50" spans="1:5" ht="15" customHeight="1" x14ac:dyDescent="0.25">
      <c r="A50" s="12" t="s">
        <v>102</v>
      </c>
      <c r="B50" s="12" t="s">
        <v>20</v>
      </c>
      <c r="C50" s="40" t="s">
        <v>19</v>
      </c>
      <c r="D50" s="14"/>
      <c r="E50" s="13"/>
    </row>
    <row r="51" spans="1:5" ht="14.45" customHeight="1" x14ac:dyDescent="0.25">
      <c r="A51" s="64" t="s">
        <v>353</v>
      </c>
      <c r="B51" s="64" t="s">
        <v>354</v>
      </c>
      <c r="C51" s="64" t="s">
        <v>309</v>
      </c>
      <c r="D51" s="102" t="s">
        <v>310</v>
      </c>
    </row>
    <row r="52" spans="1:5" ht="14.45" customHeight="1" x14ac:dyDescent="0.25">
      <c r="A52" s="64" t="s">
        <v>351</v>
      </c>
      <c r="B52" s="64" t="s">
        <v>352</v>
      </c>
      <c r="C52" s="64" t="s">
        <v>309</v>
      </c>
      <c r="D52" s="102"/>
    </row>
    <row r="53" spans="1:5" x14ac:dyDescent="0.25">
      <c r="A53" s="64" t="s">
        <v>355</v>
      </c>
      <c r="B53" s="64" t="s">
        <v>356</v>
      </c>
      <c r="C53" s="64" t="s">
        <v>309</v>
      </c>
      <c r="D53" s="102"/>
    </row>
    <row r="54" spans="1:5" x14ac:dyDescent="0.25">
      <c r="A54" s="14"/>
      <c r="B54" s="14"/>
      <c r="C54" s="14"/>
      <c r="D54" s="14"/>
    </row>
    <row r="55" spans="1:5" x14ac:dyDescent="0.25">
      <c r="A55" s="14"/>
      <c r="B55" s="14"/>
      <c r="C55" s="14"/>
      <c r="D55" s="14"/>
    </row>
    <row r="56" spans="1:5" x14ac:dyDescent="0.25">
      <c r="A56" s="14"/>
      <c r="B56" s="14"/>
      <c r="C56" s="14"/>
      <c r="D56" s="14"/>
    </row>
    <row r="57" spans="1:5" x14ac:dyDescent="0.25">
      <c r="A57" s="14"/>
      <c r="B57" s="14"/>
      <c r="C57" s="14"/>
      <c r="D57" s="14"/>
    </row>
    <row r="58" spans="1:5" x14ac:dyDescent="0.25">
      <c r="A58" s="14"/>
      <c r="B58" s="14"/>
      <c r="C58" s="14"/>
      <c r="D58" s="14"/>
    </row>
    <row r="59" spans="1:5" x14ac:dyDescent="0.25">
      <c r="A59" s="14"/>
      <c r="B59" s="14"/>
      <c r="C59" s="14"/>
      <c r="D59" s="14"/>
    </row>
    <row r="60" spans="1:5" x14ac:dyDescent="0.25">
      <c r="A60" s="14"/>
      <c r="B60" s="14"/>
      <c r="C60" s="14"/>
      <c r="D60" s="14"/>
    </row>
    <row r="61" spans="1:5" x14ac:dyDescent="0.25">
      <c r="A61" s="14"/>
      <c r="B61" s="14"/>
      <c r="C61" s="14"/>
      <c r="D61" s="14"/>
    </row>
    <row r="62" spans="1:5" x14ac:dyDescent="0.25">
      <c r="A62" s="14"/>
      <c r="B62" s="14"/>
      <c r="C62" s="14"/>
      <c r="D62" s="14"/>
    </row>
    <row r="63" spans="1:5" x14ac:dyDescent="0.25">
      <c r="A63" s="14"/>
      <c r="B63" s="14"/>
      <c r="C63" s="14"/>
      <c r="D63" s="14"/>
    </row>
    <row r="64" spans="1:5" x14ac:dyDescent="0.25">
      <c r="A64" s="14"/>
      <c r="B64" s="14"/>
      <c r="C64" s="14"/>
      <c r="D64" s="14"/>
    </row>
    <row r="65" spans="1:4" x14ac:dyDescent="0.25">
      <c r="A65" s="14"/>
      <c r="B65" s="14"/>
      <c r="C65" s="14"/>
      <c r="D65" s="14"/>
    </row>
    <row r="66" spans="1:4" x14ac:dyDescent="0.25">
      <c r="A66" s="14"/>
      <c r="B66" s="14"/>
      <c r="C66" s="14"/>
    </row>
    <row r="67" spans="1:4" x14ac:dyDescent="0.25">
      <c r="A67" s="14"/>
      <c r="B67" s="14"/>
      <c r="C67" s="14"/>
    </row>
  </sheetData>
  <mergeCells count="1">
    <mergeCell ref="D51:D5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5"/>
  <sheetViews>
    <sheetView topLeftCell="A36" zoomScaleNormal="100" workbookViewId="0">
      <selection activeCell="H28" sqref="H28"/>
    </sheetView>
  </sheetViews>
  <sheetFormatPr defaultRowHeight="15" x14ac:dyDescent="0.25"/>
  <cols>
    <col min="1" max="1" width="18.7109375" customWidth="1"/>
    <col min="2" max="2" width="18.85546875" customWidth="1"/>
    <col min="3" max="3" width="20.42578125" customWidth="1"/>
    <col min="4" max="4" width="50.28515625" customWidth="1"/>
    <col min="5" max="5" width="58.42578125" customWidth="1"/>
    <col min="6" max="6" width="61.140625" customWidth="1"/>
    <col min="7" max="7" width="47.5703125" customWidth="1"/>
    <col min="8" max="8" width="36.28515625" customWidth="1"/>
    <col min="9" max="9" width="23.7109375" customWidth="1"/>
    <col min="10" max="10" width="29.2851562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7" width="37.28515625" customWidth="1"/>
    <col min="18" max="18" width="20.7109375" customWidth="1"/>
    <col min="19" max="19" width="18.140625" customWidth="1"/>
  </cols>
  <sheetData>
    <row r="1" spans="1:26" x14ac:dyDescent="0.25">
      <c r="A1" s="20" t="s">
        <v>127</v>
      </c>
      <c r="B1" s="18"/>
      <c r="C1" s="18"/>
      <c r="D1" s="18"/>
      <c r="E1" s="18"/>
      <c r="F1" s="18"/>
      <c r="G1" s="18"/>
      <c r="H1" s="18"/>
      <c r="I1" s="18"/>
      <c r="J1" s="18"/>
    </row>
    <row r="2" spans="1:26" x14ac:dyDescent="0.25">
      <c r="A2" s="18"/>
      <c r="B2" s="18"/>
      <c r="C2" s="18"/>
      <c r="D2" s="18"/>
      <c r="E2" s="18"/>
    </row>
    <row r="3" spans="1:26" x14ac:dyDescent="0.25">
      <c r="A3" s="18"/>
      <c r="B3" s="18"/>
      <c r="C3" s="18"/>
      <c r="D3" s="18"/>
      <c r="E3" s="18"/>
    </row>
    <row r="4" spans="1:26" x14ac:dyDescent="0.25">
      <c r="A4" s="20" t="s">
        <v>24</v>
      </c>
      <c r="B4" s="20" t="s">
        <v>117</v>
      </c>
      <c r="C4" s="20" t="s">
        <v>116</v>
      </c>
      <c r="D4" s="20" t="s">
        <v>181</v>
      </c>
      <c r="E4" s="20" t="s">
        <v>128</v>
      </c>
      <c r="F4" s="20" t="s">
        <v>182</v>
      </c>
      <c r="G4" s="103" t="s">
        <v>183</v>
      </c>
      <c r="H4" s="103"/>
      <c r="I4" s="103"/>
      <c r="J4" s="103"/>
      <c r="K4" s="27" t="s">
        <v>184</v>
      </c>
      <c r="L4" s="20" t="s">
        <v>115</v>
      </c>
      <c r="M4" s="103" t="s">
        <v>185</v>
      </c>
      <c r="N4" s="103"/>
      <c r="O4" s="103"/>
      <c r="P4" s="103"/>
      <c r="Q4" s="20" t="s">
        <v>10</v>
      </c>
      <c r="R4" s="20" t="s">
        <v>118</v>
      </c>
      <c r="S4" s="20" t="s">
        <v>300</v>
      </c>
    </row>
    <row r="5" spans="1:26" x14ac:dyDescent="0.25">
      <c r="A5" s="20" t="s">
        <v>143</v>
      </c>
      <c r="B5" s="20"/>
      <c r="C5" s="20"/>
      <c r="D5" s="20" t="str">
        <f>IF(ISTEXT(F6),"(NB! Velg tiltakskategori under)","")</f>
        <v>(NB! Velg tiltakskategori under)</v>
      </c>
      <c r="E5" s="7" t="s">
        <v>186</v>
      </c>
      <c r="F5" s="7" t="s">
        <v>186</v>
      </c>
      <c r="G5" s="103" t="s">
        <v>187</v>
      </c>
      <c r="H5" s="103"/>
      <c r="I5" s="103"/>
      <c r="J5" s="103"/>
      <c r="K5" s="20" t="s">
        <v>188</v>
      </c>
      <c r="L5" s="7" t="s">
        <v>186</v>
      </c>
      <c r="M5" s="41" t="s">
        <v>189</v>
      </c>
      <c r="N5" s="7" t="s">
        <v>190</v>
      </c>
      <c r="O5" s="7" t="s">
        <v>191</v>
      </c>
      <c r="P5" s="7" t="s">
        <v>192</v>
      </c>
    </row>
    <row r="6" spans="1:26" ht="65.25" customHeight="1" x14ac:dyDescent="0.25">
      <c r="A6" s="67" t="s">
        <v>34</v>
      </c>
      <c r="B6" s="66" t="s">
        <v>390</v>
      </c>
      <c r="C6" s="66" t="s">
        <v>293</v>
      </c>
      <c r="D6" s="66" t="s">
        <v>212</v>
      </c>
      <c r="E6" s="66" t="s">
        <v>360</v>
      </c>
      <c r="F6" s="66" t="s">
        <v>402</v>
      </c>
      <c r="G6" s="63" t="s">
        <v>393</v>
      </c>
      <c r="H6" s="63"/>
      <c r="I6" s="63"/>
      <c r="J6" s="63"/>
      <c r="K6" s="66" t="s">
        <v>404</v>
      </c>
      <c r="L6" s="66" t="s">
        <v>294</v>
      </c>
      <c r="M6" s="66" t="s">
        <v>295</v>
      </c>
      <c r="N6" s="66" t="s">
        <v>295</v>
      </c>
      <c r="O6" s="66">
        <v>0</v>
      </c>
      <c r="P6" s="66" t="s">
        <v>295</v>
      </c>
      <c r="Q6" s="66" t="s">
        <v>394</v>
      </c>
      <c r="R6" s="78">
        <v>10000</v>
      </c>
      <c r="S6" s="66" t="s">
        <v>406</v>
      </c>
      <c r="Z6" t="s">
        <v>385</v>
      </c>
    </row>
    <row r="7" spans="1:26" ht="65.25" customHeight="1" x14ac:dyDescent="0.25">
      <c r="A7" s="67" t="s">
        <v>36</v>
      </c>
      <c r="B7" s="66" t="s">
        <v>361</v>
      </c>
      <c r="C7" s="66" t="s">
        <v>293</v>
      </c>
      <c r="D7" s="66" t="s">
        <v>225</v>
      </c>
      <c r="E7" s="75">
        <v>2</v>
      </c>
      <c r="F7" s="66" t="s">
        <v>386</v>
      </c>
      <c r="G7" s="63" t="s">
        <v>405</v>
      </c>
      <c r="H7" s="63"/>
      <c r="I7" s="63" t="s">
        <v>362</v>
      </c>
      <c r="J7" s="63"/>
      <c r="K7" s="66" t="s">
        <v>301</v>
      </c>
      <c r="L7" s="66" t="s">
        <v>294</v>
      </c>
      <c r="M7" s="66" t="s">
        <v>295</v>
      </c>
      <c r="N7" s="66" t="s">
        <v>363</v>
      </c>
      <c r="O7" s="66" t="s">
        <v>295</v>
      </c>
      <c r="P7" s="66" t="s">
        <v>295</v>
      </c>
      <c r="Q7" s="66" t="s">
        <v>364</v>
      </c>
      <c r="R7" s="78">
        <v>30000</v>
      </c>
      <c r="S7" s="66" t="s">
        <v>301</v>
      </c>
    </row>
    <row r="8" spans="1:26" ht="65.25" customHeight="1" x14ac:dyDescent="0.25">
      <c r="A8" s="67" t="s">
        <v>299</v>
      </c>
      <c r="B8" s="66" t="s">
        <v>366</v>
      </c>
      <c r="C8" s="66" t="s">
        <v>293</v>
      </c>
      <c r="D8" s="66" t="s">
        <v>206</v>
      </c>
      <c r="E8" s="70" t="s">
        <v>311</v>
      </c>
      <c r="F8" s="66" t="s">
        <v>396</v>
      </c>
      <c r="G8" s="63" t="s">
        <v>397</v>
      </c>
      <c r="H8" s="63"/>
      <c r="I8" s="63" t="s">
        <v>403</v>
      </c>
      <c r="J8" s="63"/>
      <c r="K8" s="66" t="s">
        <v>404</v>
      </c>
      <c r="L8" s="66" t="s">
        <v>294</v>
      </c>
      <c r="M8" s="66"/>
      <c r="N8" s="66"/>
      <c r="O8" s="66"/>
      <c r="P8" s="66"/>
      <c r="Q8" s="66" t="s">
        <v>367</v>
      </c>
      <c r="R8" s="78">
        <v>60000</v>
      </c>
      <c r="S8" s="66" t="s">
        <v>406</v>
      </c>
    </row>
    <row r="9" spans="1:26" ht="65.25" customHeight="1" x14ac:dyDescent="0.25">
      <c r="A9" s="67" t="s">
        <v>365</v>
      </c>
      <c r="B9" s="66" t="s">
        <v>408</v>
      </c>
      <c r="C9" s="66" t="s">
        <v>296</v>
      </c>
      <c r="D9" s="66" t="s">
        <v>233</v>
      </c>
      <c r="E9" s="66" t="s">
        <v>311</v>
      </c>
      <c r="F9" s="75" t="s">
        <v>414</v>
      </c>
      <c r="G9" s="63" t="s">
        <v>368</v>
      </c>
      <c r="H9" s="63" t="s">
        <v>413</v>
      </c>
      <c r="I9" s="63" t="s">
        <v>398</v>
      </c>
      <c r="J9" s="63" t="str">
        <f>IF(ISNUMBER(SEARCH(Tiltaksanalyse!$A$86,$D9)),Tiltaksanalyse!F$86,IF(ISNUMBER(SEARCH(Tiltaksanalyse!$A$87,Tiltaksanalyse!$D9)),Tiltaksanalyse!F$87,IF(ISNUMBER(SEARCH(Tiltaksanalyse!$A$88,Tiltaksanalyse!$D9)),Tiltaksanalyse!F$88,IF(ISNUMBER(SEARCH(Tiltaksanalyse!$A$89,Tiltaksanalyse!$D9)),Tiltaksanalyse!F$89,IF(ISNUMBER(SEARCH(Tiltaksanalyse!$A$90,Tiltaksanalyse!$D9)),Tiltaksanalyse!F$90,IF(ISNUMBER(SEARCH(Tiltaksanalyse!$A$91,Tiltaksanalyse!$D9)),Tiltaksanalyse!F$91,IF(ISNUMBER(SEARCH(Tiltaksanalyse!$A$92,Tiltaksanalyse!$D9)),Tiltaksanalyse!F$92,IF(ISNUMBER(SEARCH(Tiltaksanalyse!$A$93,Tiltaksanalyse!$D9)),Tiltaksanalyse!F$93,IF(ISNUMBER(SEARCH(Tiltaksanalyse!$A$94,Tiltaksanalyse!$D9)),Tiltaksanalyse!F$94,IF(ISNUMBER(SEARCH(Tiltaksanalyse!$A$95,Tiltaksanalyse!$D9)),Tiltaksanalyse!F$95,IF(ISNUMBER(SEARCH(Tiltaksanalyse!$A$96,Tiltaksanalyse!$D9)),Tiltaksanalyse!F$96,IF(ISNUMBER(SEARCH(Tiltaksanalyse!$A$97,Tiltaksanalyse!$D9)),Tiltaksanalyse!F$97,IF(ISNUMBER(SEARCH(Tiltaksanalyse!$A$98,Tiltaksanalyse!$D9)),Tiltaksanalyse!F$98,IF(ISNUMBER(SEARCH(Tiltaksanalyse!$A$99,Tiltaksanalyse!$D9)),Tiltaksanalyse!F$99,IF(ISNUMBER(SEARCH(Tiltaksanalyse!$A$101,Tiltaksanalyse!$D9)),Tiltaksanalyse!F$100,"")))))))))))))))</f>
        <v xml:space="preserve"> </v>
      </c>
      <c r="K9" s="66" t="s">
        <v>407</v>
      </c>
      <c r="L9" s="66" t="s">
        <v>294</v>
      </c>
      <c r="M9" s="66" t="s">
        <v>295</v>
      </c>
      <c r="N9" s="66" t="s">
        <v>295</v>
      </c>
      <c r="O9" s="66">
        <v>0</v>
      </c>
      <c r="P9" s="66" t="s">
        <v>295</v>
      </c>
      <c r="Q9" s="66" t="s">
        <v>369</v>
      </c>
      <c r="R9" s="78" t="s">
        <v>427</v>
      </c>
      <c r="S9" s="66" t="s">
        <v>407</v>
      </c>
    </row>
    <row r="10" spans="1:26" ht="65.25" customHeight="1" x14ac:dyDescent="0.25">
      <c r="A10" s="67" t="s">
        <v>370</v>
      </c>
      <c r="B10" s="66" t="s">
        <v>410</v>
      </c>
      <c r="C10" s="66" t="s">
        <v>296</v>
      </c>
      <c r="D10" s="66" t="s">
        <v>233</v>
      </c>
      <c r="E10" s="66" t="s">
        <v>311</v>
      </c>
      <c r="F10" s="75" t="s">
        <v>411</v>
      </c>
      <c r="G10" s="63" t="s">
        <v>368</v>
      </c>
      <c r="H10" s="63" t="s">
        <v>412</v>
      </c>
      <c r="I10" s="63" t="s">
        <v>398</v>
      </c>
      <c r="J10" s="63" t="str">
        <f>IF(ISNUMBER(SEARCH(Tiltaksanalyse!$A$86,$D10)),Tiltaksanalyse!F$86,IF(ISNUMBER(SEARCH(Tiltaksanalyse!$A$87,Tiltaksanalyse!$D10)),Tiltaksanalyse!F$87,IF(ISNUMBER(SEARCH(Tiltaksanalyse!$A$88,Tiltaksanalyse!$D10)),Tiltaksanalyse!F$88,IF(ISNUMBER(SEARCH(Tiltaksanalyse!$A$89,Tiltaksanalyse!$D10)),Tiltaksanalyse!F$89,IF(ISNUMBER(SEARCH(Tiltaksanalyse!$A$90,Tiltaksanalyse!$D10)),Tiltaksanalyse!F$90,IF(ISNUMBER(SEARCH(Tiltaksanalyse!$A$91,Tiltaksanalyse!$D10)),Tiltaksanalyse!F$91,IF(ISNUMBER(SEARCH(Tiltaksanalyse!$A$92,Tiltaksanalyse!$D10)),Tiltaksanalyse!F$92,IF(ISNUMBER(SEARCH(Tiltaksanalyse!$A$93,Tiltaksanalyse!$D10)),Tiltaksanalyse!F$93,IF(ISNUMBER(SEARCH(Tiltaksanalyse!$A$94,Tiltaksanalyse!$D10)),Tiltaksanalyse!F$94,IF(ISNUMBER(SEARCH(Tiltaksanalyse!$A$95,Tiltaksanalyse!$D10)),Tiltaksanalyse!F$95,IF(ISNUMBER(SEARCH(Tiltaksanalyse!$A$96,Tiltaksanalyse!$D10)),Tiltaksanalyse!F$96,IF(ISNUMBER(SEARCH(Tiltaksanalyse!$A$97,Tiltaksanalyse!$D10)),Tiltaksanalyse!F$97,IF(ISNUMBER(SEARCH(Tiltaksanalyse!$A$98,Tiltaksanalyse!$D10)),Tiltaksanalyse!F$98,IF(ISNUMBER(SEARCH(Tiltaksanalyse!$A$99,Tiltaksanalyse!$D10)),Tiltaksanalyse!F$99,IF(ISNUMBER(SEARCH(Tiltaksanalyse!$A$101,Tiltaksanalyse!$D10)),Tiltaksanalyse!F$100,"")))))))))))))))</f>
        <v xml:space="preserve"> </v>
      </c>
      <c r="K10" s="66" t="s">
        <v>407</v>
      </c>
      <c r="L10" s="66" t="s">
        <v>294</v>
      </c>
      <c r="M10" s="66" t="s">
        <v>295</v>
      </c>
      <c r="N10" s="66" t="s">
        <v>295</v>
      </c>
      <c r="O10" s="66">
        <v>0</v>
      </c>
      <c r="P10" s="66" t="s">
        <v>295</v>
      </c>
      <c r="Q10" s="66" t="s">
        <v>369</v>
      </c>
      <c r="R10" s="78" t="s">
        <v>427</v>
      </c>
      <c r="S10" s="66" t="s">
        <v>407</v>
      </c>
    </row>
    <row r="11" spans="1:26" s="14" customFormat="1" x14ac:dyDescent="0.25">
      <c r="A11" s="20"/>
      <c r="B11" s="18"/>
      <c r="C11" s="18"/>
      <c r="D11" s="18"/>
      <c r="E11" s="18"/>
      <c r="F11" s="18"/>
      <c r="G11" s="18"/>
      <c r="H11" s="18"/>
      <c r="I11" s="18"/>
      <c r="J11" s="18"/>
      <c r="K11" s="18"/>
      <c r="L11" s="18"/>
      <c r="M11" s="18"/>
      <c r="N11" s="18"/>
      <c r="O11" s="18"/>
      <c r="P11" s="18"/>
      <c r="Q11" s="18"/>
      <c r="R11" s="18"/>
    </row>
    <row r="12" spans="1:26" x14ac:dyDescent="0.25">
      <c r="A12" s="20" t="s">
        <v>142</v>
      </c>
      <c r="B12" s="18"/>
      <c r="C12" s="18"/>
      <c r="D12" s="18"/>
      <c r="E12" s="18"/>
      <c r="F12" s="18"/>
      <c r="G12" s="18"/>
      <c r="H12" s="18"/>
      <c r="I12" s="18"/>
      <c r="L12" s="14"/>
      <c r="M12" s="14"/>
      <c r="N12" s="14"/>
      <c r="O12" s="14"/>
    </row>
    <row r="13" spans="1:26" ht="60" x14ac:dyDescent="0.25">
      <c r="A13" s="20" t="s">
        <v>409</v>
      </c>
      <c r="B13" s="61" t="s">
        <v>298</v>
      </c>
      <c r="C13" s="61" t="s">
        <v>293</v>
      </c>
      <c r="D13" s="61" t="s">
        <v>258</v>
      </c>
      <c r="E13" s="61" t="s">
        <v>311</v>
      </c>
      <c r="F13" s="61" t="s">
        <v>395</v>
      </c>
      <c r="G13" s="42"/>
      <c r="H13" s="61"/>
      <c r="I13" s="42"/>
      <c r="J13" s="42"/>
      <c r="K13" s="42"/>
      <c r="L13" s="42"/>
      <c r="M13" s="42"/>
      <c r="N13" s="42"/>
      <c r="O13" s="42"/>
      <c r="P13" s="42"/>
      <c r="Q13" s="42"/>
      <c r="R13" s="42"/>
    </row>
    <row r="14" spans="1:26" x14ac:dyDescent="0.25">
      <c r="A14" s="20"/>
      <c r="B14" s="76"/>
      <c r="C14" s="20"/>
      <c r="D14" s="18"/>
      <c r="E14" s="18"/>
      <c r="F14" s="18"/>
      <c r="G14" s="18"/>
      <c r="H14" s="6"/>
      <c r="I14" s="18"/>
      <c r="J14" s="18"/>
    </row>
    <row r="15" spans="1:26" x14ac:dyDescent="0.25">
      <c r="A15" s="20"/>
      <c r="B15" s="18"/>
      <c r="C15" s="18"/>
      <c r="D15" s="18"/>
      <c r="E15" s="8" t="s">
        <v>264</v>
      </c>
      <c r="F15" s="18"/>
      <c r="G15" s="18"/>
      <c r="H15" s="6"/>
      <c r="I15" s="18"/>
    </row>
    <row r="16" spans="1:26" x14ac:dyDescent="0.25">
      <c r="A16" s="7" t="s">
        <v>127</v>
      </c>
      <c r="B16" s="5" t="s">
        <v>26</v>
      </c>
      <c r="C16" s="7"/>
      <c r="D16" s="7"/>
      <c r="E16" s="7" t="s">
        <v>31</v>
      </c>
      <c r="F16" s="7"/>
      <c r="G16" s="18"/>
      <c r="H16" s="77"/>
    </row>
    <row r="17" spans="1:11" ht="15" customHeight="1" x14ac:dyDescent="0.25">
      <c r="A17" s="5"/>
      <c r="B17" s="5" t="s">
        <v>28</v>
      </c>
      <c r="C17" s="5" t="s">
        <v>29</v>
      </c>
      <c r="D17" s="5" t="s">
        <v>119</v>
      </c>
      <c r="E17" s="5" t="s">
        <v>28</v>
      </c>
      <c r="F17" s="5" t="s">
        <v>29</v>
      </c>
      <c r="G17" s="5" t="s">
        <v>119</v>
      </c>
    </row>
    <row r="18" spans="1:11" ht="15" customHeight="1" x14ac:dyDescent="0.25">
      <c r="A18" s="20" t="s">
        <v>143</v>
      </c>
      <c r="B18" s="5"/>
      <c r="C18" s="5"/>
      <c r="D18" s="5"/>
      <c r="E18" s="5"/>
      <c r="F18" s="5"/>
      <c r="G18" s="5"/>
      <c r="H18" s="5"/>
    </row>
    <row r="19" spans="1:11" ht="28.15" customHeight="1" x14ac:dyDescent="0.25">
      <c r="A19" s="20" t="s">
        <v>34</v>
      </c>
      <c r="B19" s="59" t="s">
        <v>371</v>
      </c>
      <c r="C19" s="59"/>
      <c r="D19" s="59"/>
      <c r="E19" s="59" t="s">
        <v>266</v>
      </c>
      <c r="F19" s="59"/>
      <c r="G19" s="59"/>
      <c r="H19" s="59" t="s">
        <v>373</v>
      </c>
    </row>
    <row r="20" spans="1:11" ht="14.45" customHeight="1" x14ac:dyDescent="0.25">
      <c r="A20" s="20" t="s">
        <v>36</v>
      </c>
      <c r="B20" s="59" t="s">
        <v>371</v>
      </c>
      <c r="C20" s="59"/>
      <c r="D20" s="59"/>
      <c r="E20" s="59" t="s">
        <v>266</v>
      </c>
      <c r="F20" s="59"/>
      <c r="G20" s="59"/>
      <c r="H20" s="59" t="s">
        <v>377</v>
      </c>
    </row>
    <row r="21" spans="1:11" ht="15" customHeight="1" x14ac:dyDescent="0.25">
      <c r="A21" s="20" t="s">
        <v>299</v>
      </c>
      <c r="B21" s="59" t="s">
        <v>371</v>
      </c>
      <c r="C21" s="59"/>
      <c r="D21" s="59"/>
      <c r="E21" s="59" t="s">
        <v>266</v>
      </c>
      <c r="F21" s="59"/>
      <c r="G21" s="59"/>
      <c r="H21" s="59" t="s">
        <v>377</v>
      </c>
    </row>
    <row r="22" spans="1:11" ht="15" customHeight="1" x14ac:dyDescent="0.25">
      <c r="A22" s="20" t="s">
        <v>365</v>
      </c>
      <c r="B22" s="59" t="s">
        <v>371</v>
      </c>
      <c r="C22" s="59" t="s">
        <v>371</v>
      </c>
      <c r="D22" s="59" t="s">
        <v>371</v>
      </c>
      <c r="E22" s="59" t="s">
        <v>382</v>
      </c>
      <c r="F22" s="59" t="s">
        <v>382</v>
      </c>
      <c r="G22" s="59" t="s">
        <v>382</v>
      </c>
      <c r="H22" s="59" t="s">
        <v>415</v>
      </c>
    </row>
    <row r="23" spans="1:11" ht="15" customHeight="1" x14ac:dyDescent="0.25">
      <c r="A23" s="20" t="s">
        <v>370</v>
      </c>
      <c r="B23" s="59" t="s">
        <v>371</v>
      </c>
      <c r="C23" s="59" t="s">
        <v>371</v>
      </c>
      <c r="D23" s="59" t="s">
        <v>371</v>
      </c>
      <c r="E23" s="59" t="s">
        <v>372</v>
      </c>
      <c r="F23" s="59" t="s">
        <v>372</v>
      </c>
      <c r="G23" s="59" t="s">
        <v>372</v>
      </c>
      <c r="H23" s="59" t="s">
        <v>416</v>
      </c>
      <c r="I23" s="3"/>
      <c r="J23" s="3"/>
    </row>
    <row r="24" spans="1:11" x14ac:dyDescent="0.25">
      <c r="A24" s="3"/>
      <c r="B24" s="3"/>
      <c r="C24" s="3"/>
      <c r="D24" s="3"/>
      <c r="E24" s="3"/>
      <c r="F24" s="3"/>
      <c r="G24" s="3"/>
      <c r="H24" s="3"/>
      <c r="I24" s="3"/>
      <c r="J24" s="3"/>
    </row>
    <row r="26" spans="1:11" x14ac:dyDescent="0.25">
      <c r="G26" s="8" t="s">
        <v>263</v>
      </c>
    </row>
    <row r="27" spans="1:11" x14ac:dyDescent="0.25">
      <c r="A27" s="21"/>
      <c r="B27" s="21" t="s">
        <v>24</v>
      </c>
      <c r="C27" s="21"/>
      <c r="D27" s="21"/>
      <c r="E27" s="21"/>
      <c r="F27" s="21"/>
      <c r="G27" s="29" t="s">
        <v>31</v>
      </c>
      <c r="H27" s="21" t="s">
        <v>25</v>
      </c>
      <c r="I27" s="27" t="s">
        <v>171</v>
      </c>
      <c r="J27" s="27" t="s">
        <v>120</v>
      </c>
      <c r="K27" s="18"/>
    </row>
    <row r="28" spans="1:11" x14ac:dyDescent="0.25">
      <c r="A28" s="5" t="s">
        <v>32</v>
      </c>
      <c r="B28" s="65" t="s">
        <v>34</v>
      </c>
      <c r="C28" s="65" t="s">
        <v>36</v>
      </c>
      <c r="D28" s="65"/>
      <c r="E28" s="65"/>
      <c r="F28" s="65"/>
      <c r="G28" s="65" t="s">
        <v>381</v>
      </c>
      <c r="H28" s="80">
        <f>R6+R7</f>
        <v>40000</v>
      </c>
      <c r="I28" s="65" t="str">
        <f>S7</f>
        <v>Ganske usikker (25-50%)</v>
      </c>
      <c r="J28" s="73" t="s">
        <v>421</v>
      </c>
    </row>
    <row r="29" spans="1:11" x14ac:dyDescent="0.25">
      <c r="A29" s="5" t="s">
        <v>33</v>
      </c>
      <c r="B29" s="65" t="s">
        <v>34</v>
      </c>
      <c r="C29" s="65" t="s">
        <v>36</v>
      </c>
      <c r="D29" s="65" t="s">
        <v>299</v>
      </c>
      <c r="E29" s="65"/>
      <c r="F29" s="65"/>
      <c r="G29" s="65" t="s">
        <v>381</v>
      </c>
      <c r="H29" s="80">
        <f>R6+R7+R8</f>
        <v>100000</v>
      </c>
      <c r="I29" s="65" t="str">
        <f>S8</f>
        <v>Ganske sikker (50-75%)</v>
      </c>
      <c r="J29" s="73" t="s">
        <v>421</v>
      </c>
    </row>
    <row r="30" spans="1:11" x14ac:dyDescent="0.25">
      <c r="A30" s="5" t="s">
        <v>35</v>
      </c>
      <c r="B30" s="65" t="s">
        <v>34</v>
      </c>
      <c r="C30" s="65" t="s">
        <v>36</v>
      </c>
      <c r="D30" s="65" t="s">
        <v>299</v>
      </c>
      <c r="E30" s="65" t="s">
        <v>365</v>
      </c>
      <c r="F30" s="65"/>
      <c r="G30" s="65" t="s">
        <v>382</v>
      </c>
      <c r="H30" s="80" t="s">
        <v>615</v>
      </c>
      <c r="I30" s="79" t="str">
        <f>S9</f>
        <v>Svært usikker (0-25%)</v>
      </c>
      <c r="J30" s="73" t="s">
        <v>420</v>
      </c>
    </row>
    <row r="31" spans="1:11" x14ac:dyDescent="0.25">
      <c r="A31" s="71" t="s">
        <v>378</v>
      </c>
      <c r="B31" s="65" t="s">
        <v>34</v>
      </c>
      <c r="C31" s="65" t="s">
        <v>36</v>
      </c>
      <c r="D31" s="65" t="s">
        <v>299</v>
      </c>
      <c r="E31" s="65" t="s">
        <v>365</v>
      </c>
      <c r="F31" s="65" t="s">
        <v>370</v>
      </c>
      <c r="G31" s="65" t="s">
        <v>382</v>
      </c>
      <c r="H31" s="80" t="s">
        <v>616</v>
      </c>
      <c r="I31" s="79" t="str">
        <f>S10</f>
        <v>Svært usikker (0-25%)</v>
      </c>
      <c r="J31" s="73" t="s">
        <v>423</v>
      </c>
    </row>
    <row r="32" spans="1:11" x14ac:dyDescent="0.25">
      <c r="A32" s="71" t="s">
        <v>379</v>
      </c>
      <c r="B32" s="65" t="s">
        <v>36</v>
      </c>
      <c r="C32" s="65" t="s">
        <v>299</v>
      </c>
      <c r="D32" s="65"/>
      <c r="E32" s="65"/>
      <c r="F32" s="65"/>
      <c r="G32" s="65" t="s">
        <v>381</v>
      </c>
      <c r="H32" s="80">
        <f>R7+R8</f>
        <v>90000</v>
      </c>
      <c r="I32" s="65" t="str">
        <f>S8</f>
        <v>Ganske sikker (50-75%)</v>
      </c>
      <c r="J32" s="73" t="s">
        <v>421</v>
      </c>
    </row>
    <row r="33" spans="1:10" x14ac:dyDescent="0.25">
      <c r="A33" s="71" t="s">
        <v>380</v>
      </c>
      <c r="B33" s="65" t="s">
        <v>36</v>
      </c>
      <c r="C33" s="65" t="s">
        <v>299</v>
      </c>
      <c r="D33" s="65" t="s">
        <v>365</v>
      </c>
      <c r="E33" s="65"/>
      <c r="F33" s="65"/>
      <c r="G33" s="65" t="s">
        <v>382</v>
      </c>
      <c r="H33" s="80" t="s">
        <v>617</v>
      </c>
      <c r="I33" s="65" t="str">
        <f>S9</f>
        <v>Svært usikker (0-25%)</v>
      </c>
      <c r="J33" s="73" t="s">
        <v>424</v>
      </c>
    </row>
    <row r="34" spans="1:10" x14ac:dyDescent="0.25">
      <c r="A34" s="71" t="s">
        <v>417</v>
      </c>
      <c r="B34" s="65" t="s">
        <v>36</v>
      </c>
      <c r="C34" s="65" t="s">
        <v>299</v>
      </c>
      <c r="D34" s="65" t="s">
        <v>365</v>
      </c>
      <c r="E34" s="65" t="s">
        <v>370</v>
      </c>
      <c r="F34" s="65"/>
      <c r="G34" s="65" t="s">
        <v>382</v>
      </c>
      <c r="H34" s="80" t="s">
        <v>618</v>
      </c>
      <c r="I34" s="65" t="str">
        <f>S9</f>
        <v>Svært usikker (0-25%)</v>
      </c>
      <c r="J34" s="73" t="s">
        <v>425</v>
      </c>
    </row>
    <row r="35" spans="1:10" x14ac:dyDescent="0.25">
      <c r="A35" s="71" t="s">
        <v>418</v>
      </c>
      <c r="B35" s="65" t="s">
        <v>299</v>
      </c>
      <c r="C35" s="65" t="s">
        <v>365</v>
      </c>
      <c r="D35" s="65"/>
      <c r="E35" s="65"/>
      <c r="F35" s="65"/>
      <c r="G35" s="65" t="s">
        <v>382</v>
      </c>
      <c r="H35" s="80" t="s">
        <v>619</v>
      </c>
      <c r="I35" s="65" t="s">
        <v>407</v>
      </c>
      <c r="J35" s="73" t="s">
        <v>424</v>
      </c>
    </row>
    <row r="36" spans="1:10" x14ac:dyDescent="0.25">
      <c r="A36" s="71" t="s">
        <v>419</v>
      </c>
      <c r="B36" s="65" t="s">
        <v>299</v>
      </c>
      <c r="C36" s="65" t="s">
        <v>365</v>
      </c>
      <c r="D36" s="65" t="s">
        <v>370</v>
      </c>
      <c r="E36" s="65"/>
      <c r="F36" s="65"/>
      <c r="G36" s="65" t="s">
        <v>382</v>
      </c>
      <c r="H36" s="80" t="s">
        <v>620</v>
      </c>
      <c r="I36" s="65" t="s">
        <v>407</v>
      </c>
      <c r="J36" s="73" t="s">
        <v>425</v>
      </c>
    </row>
    <row r="37" spans="1:10" x14ac:dyDescent="0.25">
      <c r="A37" s="71" t="s">
        <v>422</v>
      </c>
      <c r="B37" s="65" t="s">
        <v>34</v>
      </c>
      <c r="C37" s="65" t="s">
        <v>36</v>
      </c>
      <c r="D37" s="65" t="s">
        <v>299</v>
      </c>
      <c r="E37" s="65" t="s">
        <v>370</v>
      </c>
      <c r="F37" s="65"/>
      <c r="G37" s="65" t="s">
        <v>381</v>
      </c>
      <c r="H37" s="80" t="s">
        <v>621</v>
      </c>
      <c r="I37" s="65" t="s">
        <v>407</v>
      </c>
      <c r="J37" s="73" t="s">
        <v>425</v>
      </c>
    </row>
    <row r="38" spans="1:10" s="71" customFormat="1" x14ac:dyDescent="0.25"/>
    <row r="39" spans="1:10" x14ac:dyDescent="0.25">
      <c r="A39" s="5"/>
      <c r="B39" s="3"/>
      <c r="C39" s="3"/>
      <c r="D39" s="3"/>
      <c r="E39" s="8" t="s">
        <v>175</v>
      </c>
      <c r="F39" s="3"/>
    </row>
    <row r="40" spans="1:10" x14ac:dyDescent="0.25">
      <c r="A40" s="20" t="s">
        <v>172</v>
      </c>
      <c r="E40" s="8" t="s">
        <v>176</v>
      </c>
    </row>
    <row r="41" spans="1:10" x14ac:dyDescent="0.25">
      <c r="A41" s="20" t="s">
        <v>177</v>
      </c>
      <c r="B41" s="7" t="s">
        <v>173</v>
      </c>
      <c r="C41" s="7" t="s">
        <v>178</v>
      </c>
      <c r="D41" s="7" t="s">
        <v>179</v>
      </c>
      <c r="E41" s="7" t="s">
        <v>174</v>
      </c>
      <c r="F41" s="7" t="s">
        <v>10</v>
      </c>
    </row>
    <row r="48" spans="1:10" x14ac:dyDescent="0.25">
      <c r="A48" s="7" t="s">
        <v>144</v>
      </c>
    </row>
    <row r="49" spans="1:2" x14ac:dyDescent="0.25">
      <c r="A49" s="7" t="s">
        <v>145</v>
      </c>
      <c r="B49" s="60" t="s">
        <v>35</v>
      </c>
    </row>
    <row r="50" spans="1:2" x14ac:dyDescent="0.25">
      <c r="A50" s="7" t="s">
        <v>146</v>
      </c>
      <c r="B50" s="74" t="s">
        <v>426</v>
      </c>
    </row>
    <row r="83" spans="1:8" ht="15.75" thickBot="1" x14ac:dyDescent="0.3"/>
    <row r="84" spans="1:8" x14ac:dyDescent="0.25">
      <c r="A84" s="43" t="s">
        <v>193</v>
      </c>
      <c r="B84" s="44"/>
      <c r="C84" s="44"/>
      <c r="D84" s="44"/>
      <c r="E84" s="44"/>
      <c r="F84" s="45"/>
    </row>
    <row r="85" spans="1:8" x14ac:dyDescent="0.25">
      <c r="A85" s="46" t="s">
        <v>194</v>
      </c>
      <c r="B85" s="47" t="s">
        <v>195</v>
      </c>
      <c r="C85" s="48" t="s">
        <v>196</v>
      </c>
      <c r="D85" s="48" t="s">
        <v>197</v>
      </c>
      <c r="E85" s="48" t="s">
        <v>198</v>
      </c>
      <c r="F85" s="49" t="s">
        <v>199</v>
      </c>
      <c r="G85" s="50"/>
      <c r="H85" s="50"/>
    </row>
    <row r="86" spans="1:8" x14ac:dyDescent="0.25">
      <c r="A86" s="51" t="s">
        <v>200</v>
      </c>
      <c r="B86" s="52" t="s">
        <v>201</v>
      </c>
      <c r="C86" s="52" t="s">
        <v>202</v>
      </c>
      <c r="D86" s="52" t="s">
        <v>203</v>
      </c>
      <c r="E86" s="52" t="s">
        <v>204</v>
      </c>
      <c r="F86" s="53" t="s">
        <v>205</v>
      </c>
    </row>
    <row r="87" spans="1:8" x14ac:dyDescent="0.25">
      <c r="A87" s="51" t="s">
        <v>206</v>
      </c>
      <c r="B87" s="54" t="s">
        <v>207</v>
      </c>
      <c r="C87" s="52" t="s">
        <v>208</v>
      </c>
      <c r="D87" s="52" t="s">
        <v>209</v>
      </c>
      <c r="E87" s="52" t="s">
        <v>210</v>
      </c>
      <c r="F87" s="53" t="s">
        <v>211</v>
      </c>
    </row>
    <row r="88" spans="1:8" x14ac:dyDescent="0.25">
      <c r="A88" s="51" t="s">
        <v>212</v>
      </c>
      <c r="B88" s="52" t="s">
        <v>213</v>
      </c>
      <c r="C88" s="52" t="s">
        <v>202</v>
      </c>
      <c r="D88" s="52" t="s">
        <v>214</v>
      </c>
      <c r="E88" s="52" t="s">
        <v>215</v>
      </c>
      <c r="F88" s="53" t="s">
        <v>216</v>
      </c>
    </row>
    <row r="89" spans="1:8" x14ac:dyDescent="0.25">
      <c r="A89" s="51" t="s">
        <v>217</v>
      </c>
      <c r="B89" s="52" t="s">
        <v>218</v>
      </c>
      <c r="C89" s="52" t="s">
        <v>202</v>
      </c>
      <c r="D89" s="52" t="s">
        <v>219</v>
      </c>
      <c r="E89" s="52" t="s">
        <v>220</v>
      </c>
      <c r="F89" s="53" t="s">
        <v>216</v>
      </c>
    </row>
    <row r="90" spans="1:8" x14ac:dyDescent="0.25">
      <c r="A90" s="51" t="s">
        <v>221</v>
      </c>
      <c r="B90" s="52" t="s">
        <v>222</v>
      </c>
      <c r="C90" s="52" t="s">
        <v>202</v>
      </c>
      <c r="D90" s="52" t="s">
        <v>223</v>
      </c>
      <c r="E90" s="52" t="s">
        <v>224</v>
      </c>
      <c r="F90" s="53" t="s">
        <v>216</v>
      </c>
    </row>
    <row r="91" spans="1:8" x14ac:dyDescent="0.25">
      <c r="A91" s="51" t="s">
        <v>225</v>
      </c>
      <c r="B91" s="52" t="s">
        <v>226</v>
      </c>
      <c r="C91" s="52" t="s">
        <v>202</v>
      </c>
      <c r="D91" s="52" t="s">
        <v>227</v>
      </c>
      <c r="E91" s="52" t="s">
        <v>228</v>
      </c>
      <c r="F91" s="53" t="s">
        <v>216</v>
      </c>
    </row>
    <row r="92" spans="1:8" x14ac:dyDescent="0.25">
      <c r="A92" s="51" t="s">
        <v>229</v>
      </c>
      <c r="B92" s="52" t="s">
        <v>230</v>
      </c>
      <c r="C92" s="52" t="s">
        <v>202</v>
      </c>
      <c r="D92" s="52" t="s">
        <v>231</v>
      </c>
      <c r="E92" s="52" t="s">
        <v>232</v>
      </c>
      <c r="F92" s="53" t="s">
        <v>211</v>
      </c>
    </row>
    <row r="93" spans="1:8" x14ac:dyDescent="0.25">
      <c r="A93" s="51" t="s">
        <v>233</v>
      </c>
      <c r="B93" s="52" t="s">
        <v>234</v>
      </c>
      <c r="C93" s="52" t="s">
        <v>235</v>
      </c>
      <c r="D93" s="52" t="s">
        <v>232</v>
      </c>
      <c r="E93" s="52" t="s">
        <v>231</v>
      </c>
      <c r="F93" s="53" t="s">
        <v>236</v>
      </c>
    </row>
    <row r="94" spans="1:8" x14ac:dyDescent="0.25">
      <c r="A94" s="51" t="s">
        <v>237</v>
      </c>
      <c r="B94" s="52" t="s">
        <v>238</v>
      </c>
      <c r="C94" s="52" t="s">
        <v>239</v>
      </c>
      <c r="D94" s="52" t="s">
        <v>232</v>
      </c>
      <c r="E94" s="52" t="s">
        <v>240</v>
      </c>
      <c r="F94" s="53" t="s">
        <v>231</v>
      </c>
    </row>
    <row r="95" spans="1:8" x14ac:dyDescent="0.25">
      <c r="A95" s="51" t="s">
        <v>241</v>
      </c>
      <c r="B95" s="52" t="s">
        <v>242</v>
      </c>
      <c r="C95" s="52" t="s">
        <v>243</v>
      </c>
      <c r="D95" s="52" t="s">
        <v>244</v>
      </c>
      <c r="E95" s="52" t="s">
        <v>211</v>
      </c>
      <c r="F95" s="53" t="s">
        <v>236</v>
      </c>
    </row>
    <row r="96" spans="1:8" x14ac:dyDescent="0.25">
      <c r="A96" s="51" t="s">
        <v>245</v>
      </c>
      <c r="B96" s="52" t="s">
        <v>246</v>
      </c>
      <c r="C96" s="52" t="s">
        <v>247</v>
      </c>
      <c r="D96" s="52" t="s">
        <v>248</v>
      </c>
      <c r="E96" s="52" t="s">
        <v>211</v>
      </c>
      <c r="F96" s="53" t="s">
        <v>236</v>
      </c>
    </row>
    <row r="97" spans="1:7" x14ac:dyDescent="0.25">
      <c r="A97" s="51" t="s">
        <v>249</v>
      </c>
      <c r="B97" s="52" t="s">
        <v>250</v>
      </c>
      <c r="C97" s="52" t="s">
        <v>251</v>
      </c>
      <c r="D97" s="52" t="s">
        <v>252</v>
      </c>
      <c r="E97" s="52" t="s">
        <v>214</v>
      </c>
      <c r="F97" s="53" t="s">
        <v>211</v>
      </c>
    </row>
    <row r="98" spans="1:7" x14ac:dyDescent="0.25">
      <c r="A98" s="51" t="s">
        <v>253</v>
      </c>
      <c r="B98" s="52" t="s">
        <v>254</v>
      </c>
      <c r="C98" s="52" t="s">
        <v>255</v>
      </c>
      <c r="D98" s="52" t="s">
        <v>256</v>
      </c>
      <c r="E98" s="52" t="s">
        <v>257</v>
      </c>
      <c r="F98" s="53" t="s">
        <v>236</v>
      </c>
    </row>
    <row r="99" spans="1:7" x14ac:dyDescent="0.25">
      <c r="A99" s="51" t="s">
        <v>258</v>
      </c>
      <c r="B99" s="52" t="s">
        <v>259</v>
      </c>
      <c r="C99" s="52" t="s">
        <v>260</v>
      </c>
      <c r="D99" s="52" t="s">
        <v>236</v>
      </c>
      <c r="E99" s="52" t="s">
        <v>236</v>
      </c>
      <c r="F99" s="53" t="s">
        <v>236</v>
      </c>
      <c r="G99" t="s">
        <v>236</v>
      </c>
    </row>
    <row r="100" spans="1:7" x14ac:dyDescent="0.25">
      <c r="A100" s="51"/>
      <c r="B100" s="52"/>
      <c r="C100" s="52"/>
      <c r="D100" s="52"/>
      <c r="E100" s="52"/>
      <c r="F100" s="53"/>
    </row>
    <row r="101" spans="1:7" x14ac:dyDescent="0.25">
      <c r="A101" s="46" t="s">
        <v>261</v>
      </c>
      <c r="B101" s="52"/>
      <c r="C101" s="52"/>
      <c r="D101" s="52"/>
      <c r="E101" s="52"/>
      <c r="F101" s="53"/>
    </row>
    <row r="102" spans="1:7" x14ac:dyDescent="0.25">
      <c r="A102" s="51" t="s">
        <v>262</v>
      </c>
      <c r="B102" s="52"/>
      <c r="C102" s="52"/>
      <c r="D102" s="52"/>
      <c r="E102" s="52"/>
      <c r="F102" s="53"/>
    </row>
    <row r="103" spans="1:7" x14ac:dyDescent="0.25">
      <c r="A103" s="51" t="s">
        <v>265</v>
      </c>
      <c r="B103" s="52"/>
      <c r="C103" s="52"/>
      <c r="D103" s="52"/>
      <c r="E103" s="52"/>
      <c r="F103" s="53"/>
    </row>
    <row r="104" spans="1:7" x14ac:dyDescent="0.25">
      <c r="A104" s="51" t="s">
        <v>266</v>
      </c>
      <c r="B104" s="52"/>
      <c r="C104" s="52"/>
      <c r="D104" s="52"/>
      <c r="E104" s="52"/>
      <c r="F104" s="53" t="s">
        <v>236</v>
      </c>
    </row>
    <row r="105" spans="1:7" ht="15.75" thickBot="1" x14ac:dyDescent="0.3">
      <c r="A105" s="55" t="s">
        <v>267</v>
      </c>
      <c r="B105" s="56"/>
      <c r="C105" s="56"/>
      <c r="D105" s="56"/>
      <c r="E105" s="56"/>
      <c r="F105" s="57"/>
    </row>
  </sheetData>
  <mergeCells count="3">
    <mergeCell ref="G4:J4"/>
    <mergeCell ref="M4:P4"/>
    <mergeCell ref="G5:J5"/>
  </mergeCells>
  <dataValidations count="2">
    <dataValidation type="list" allowBlank="1" showInputMessage="1" showErrorMessage="1" promptTitle="Tiltakskategori" prompt="Vennligst velg fra nedtrekkslisten" sqref="D6:D10" xr:uid="{00000000-0002-0000-0200-000002000000}">
      <formula1>$A$86:$A$99</formula1>
    </dataValidation>
    <dataValidation type="list" allowBlank="1" showInputMessage="1" showErrorMessage="1" sqref="S7 K6:K10" xr:uid="{3D3E25BF-43C1-4CD3-8B22-1627C9DF1562}">
      <formula1>$A$105:$A$108</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17"/>
  <sheetViews>
    <sheetView workbookViewId="0">
      <selection sqref="A1:BD17"/>
    </sheetView>
  </sheetViews>
  <sheetFormatPr defaultRowHeight="15" x14ac:dyDescent="0.25"/>
  <sheetData>
    <row r="1" spans="1:56" x14ac:dyDescent="0.25">
      <c r="A1" t="s">
        <v>428</v>
      </c>
      <c r="B1" t="s">
        <v>429</v>
      </c>
      <c r="C1" t="s">
        <v>430</v>
      </c>
      <c r="D1" t="s">
        <v>431</v>
      </c>
      <c r="E1" t="s">
        <v>432</v>
      </c>
      <c r="F1" t="s">
        <v>433</v>
      </c>
      <c r="G1" t="s">
        <v>434</v>
      </c>
      <c r="H1" t="s">
        <v>435</v>
      </c>
      <c r="I1" t="s">
        <v>436</v>
      </c>
      <c r="J1" t="s">
        <v>437</v>
      </c>
      <c r="K1" t="s">
        <v>438</v>
      </c>
      <c r="L1" t="s">
        <v>439</v>
      </c>
      <c r="M1" t="s">
        <v>440</v>
      </c>
      <c r="N1" t="s">
        <v>441</v>
      </c>
      <c r="O1" t="s">
        <v>442</v>
      </c>
      <c r="P1" t="s">
        <v>443</v>
      </c>
      <c r="Q1" t="s">
        <v>444</v>
      </c>
      <c r="R1" t="s">
        <v>445</v>
      </c>
      <c r="S1" t="s">
        <v>446</v>
      </c>
      <c r="T1" t="s">
        <v>447</v>
      </c>
      <c r="U1" t="s">
        <v>448</v>
      </c>
      <c r="V1" t="s">
        <v>449</v>
      </c>
      <c r="W1" t="s">
        <v>450</v>
      </c>
      <c r="X1" t="s">
        <v>451</v>
      </c>
      <c r="Y1" t="s">
        <v>452</v>
      </c>
      <c r="Z1" t="s">
        <v>453</v>
      </c>
      <c r="AA1" t="s">
        <v>454</v>
      </c>
      <c r="AB1" t="s">
        <v>455</v>
      </c>
      <c r="AC1" t="s">
        <v>456</v>
      </c>
      <c r="AD1" t="s">
        <v>457</v>
      </c>
      <c r="AE1" t="s">
        <v>458</v>
      </c>
      <c r="AF1" t="s">
        <v>459</v>
      </c>
      <c r="AG1" t="s">
        <v>460</v>
      </c>
      <c r="AH1" t="s">
        <v>461</v>
      </c>
      <c r="AI1" t="s">
        <v>462</v>
      </c>
      <c r="AJ1" t="s">
        <v>463</v>
      </c>
      <c r="AK1" t="s">
        <v>155</v>
      </c>
      <c r="AL1" t="s">
        <v>464</v>
      </c>
      <c r="AM1" t="s">
        <v>465</v>
      </c>
      <c r="AN1" t="s">
        <v>466</v>
      </c>
      <c r="AO1" t="s">
        <v>467</v>
      </c>
      <c r="AP1" t="s">
        <v>468</v>
      </c>
      <c r="AQ1" t="s">
        <v>469</v>
      </c>
      <c r="AR1" t="s">
        <v>470</v>
      </c>
      <c r="AS1" t="s">
        <v>471</v>
      </c>
      <c r="AT1" t="s">
        <v>472</v>
      </c>
      <c r="AU1" t="s">
        <v>473</v>
      </c>
      <c r="AV1" t="s">
        <v>474</v>
      </c>
      <c r="AW1" t="s">
        <v>475</v>
      </c>
      <c r="AX1" t="s">
        <v>476</v>
      </c>
      <c r="AY1" t="s">
        <v>477</v>
      </c>
      <c r="AZ1" t="s">
        <v>478</v>
      </c>
      <c r="BA1" t="s">
        <v>479</v>
      </c>
      <c r="BB1" t="s">
        <v>480</v>
      </c>
      <c r="BC1" t="s">
        <v>481</v>
      </c>
      <c r="BD1" t="s">
        <v>482</v>
      </c>
    </row>
    <row r="2" spans="1:56" x14ac:dyDescent="0.25">
      <c r="A2">
        <v>1</v>
      </c>
      <c r="B2" t="s">
        <v>483</v>
      </c>
      <c r="C2" t="s">
        <v>484</v>
      </c>
      <c r="D2" t="s">
        <v>485</v>
      </c>
      <c r="E2" t="s">
        <v>314</v>
      </c>
      <c r="F2" t="s">
        <v>315</v>
      </c>
      <c r="G2" t="s">
        <v>236</v>
      </c>
      <c r="H2" t="s">
        <v>486</v>
      </c>
      <c r="I2" t="s">
        <v>487</v>
      </c>
      <c r="J2" s="81">
        <v>19507</v>
      </c>
      <c r="K2" t="s">
        <v>488</v>
      </c>
      <c r="L2" t="s">
        <v>489</v>
      </c>
      <c r="M2" t="s">
        <v>490</v>
      </c>
      <c r="N2" t="s">
        <v>491</v>
      </c>
      <c r="O2">
        <v>0</v>
      </c>
      <c r="P2" t="s">
        <v>492</v>
      </c>
      <c r="Q2" t="s">
        <v>493</v>
      </c>
      <c r="R2" t="s">
        <v>494</v>
      </c>
      <c r="S2" t="s">
        <v>495</v>
      </c>
      <c r="T2">
        <v>61.866348266601563</v>
      </c>
      <c r="U2">
        <v>8.9889097213745117</v>
      </c>
      <c r="V2">
        <v>184100</v>
      </c>
      <c r="W2">
        <v>6873924</v>
      </c>
      <c r="X2" t="s">
        <v>496</v>
      </c>
      <c r="Y2" t="s">
        <v>497</v>
      </c>
      <c r="Z2" t="s">
        <v>236</v>
      </c>
      <c r="AA2" t="s">
        <v>498</v>
      </c>
      <c r="AB2" t="s">
        <v>498</v>
      </c>
      <c r="AC2" t="s">
        <v>498</v>
      </c>
      <c r="AD2" t="s">
        <v>498</v>
      </c>
      <c r="AE2" t="s">
        <v>498</v>
      </c>
      <c r="AF2" s="81">
        <v>36956</v>
      </c>
      <c r="AH2" t="s">
        <v>499</v>
      </c>
      <c r="AI2" t="s">
        <v>236</v>
      </c>
      <c r="AJ2" t="s">
        <v>236</v>
      </c>
      <c r="AK2" t="s">
        <v>236</v>
      </c>
      <c r="AL2" t="s">
        <v>236</v>
      </c>
      <c r="AM2" t="s">
        <v>236</v>
      </c>
      <c r="AN2" t="s">
        <v>236</v>
      </c>
      <c r="AO2" t="s">
        <v>236</v>
      </c>
      <c r="AP2" t="s">
        <v>236</v>
      </c>
      <c r="AQ2" t="s">
        <v>236</v>
      </c>
      <c r="AR2" t="s">
        <v>236</v>
      </c>
      <c r="AS2" t="s">
        <v>236</v>
      </c>
      <c r="AT2" t="s">
        <v>236</v>
      </c>
      <c r="AU2" t="s">
        <v>236</v>
      </c>
      <c r="AV2" t="s">
        <v>236</v>
      </c>
      <c r="AW2" t="s">
        <v>236</v>
      </c>
      <c r="AX2">
        <v>700</v>
      </c>
      <c r="AY2">
        <v>700</v>
      </c>
      <c r="AZ2" t="s">
        <v>236</v>
      </c>
      <c r="BA2" t="s">
        <v>236</v>
      </c>
      <c r="BB2">
        <v>1</v>
      </c>
      <c r="BC2" t="s">
        <v>500</v>
      </c>
      <c r="BD2" t="s">
        <v>501</v>
      </c>
    </row>
    <row r="3" spans="1:56" x14ac:dyDescent="0.25">
      <c r="A3">
        <v>2</v>
      </c>
      <c r="B3" t="s">
        <v>483</v>
      </c>
      <c r="C3" t="s">
        <v>484</v>
      </c>
      <c r="D3" t="s">
        <v>485</v>
      </c>
      <c r="E3" t="s">
        <v>314</v>
      </c>
      <c r="F3" t="s">
        <v>315</v>
      </c>
      <c r="G3" t="s">
        <v>236</v>
      </c>
      <c r="H3" t="s">
        <v>486</v>
      </c>
      <c r="I3" t="s">
        <v>502</v>
      </c>
      <c r="J3" s="82">
        <v>30149</v>
      </c>
      <c r="K3" t="s">
        <v>503</v>
      </c>
      <c r="L3" t="s">
        <v>504</v>
      </c>
      <c r="M3" t="s">
        <v>490</v>
      </c>
      <c r="N3" t="s">
        <v>491</v>
      </c>
      <c r="O3">
        <v>0</v>
      </c>
      <c r="P3" t="s">
        <v>492</v>
      </c>
      <c r="Q3" t="s">
        <v>236</v>
      </c>
      <c r="R3" t="s">
        <v>494</v>
      </c>
      <c r="S3" t="s">
        <v>505</v>
      </c>
      <c r="T3">
        <v>61.864109039306641</v>
      </c>
      <c r="U3">
        <v>8.9974699020385742</v>
      </c>
      <c r="V3">
        <v>184526</v>
      </c>
      <c r="W3">
        <v>6873634</v>
      </c>
      <c r="X3" t="s">
        <v>506</v>
      </c>
      <c r="Y3" t="s">
        <v>497</v>
      </c>
      <c r="Z3" t="s">
        <v>236</v>
      </c>
      <c r="AA3" t="s">
        <v>498</v>
      </c>
      <c r="AB3" t="s">
        <v>498</v>
      </c>
      <c r="AC3" t="s">
        <v>498</v>
      </c>
      <c r="AD3" t="s">
        <v>498</v>
      </c>
      <c r="AE3" t="s">
        <v>498</v>
      </c>
      <c r="AF3" s="81">
        <v>35312</v>
      </c>
      <c r="AH3" t="s">
        <v>507</v>
      </c>
      <c r="AI3" t="s">
        <v>236</v>
      </c>
      <c r="AJ3" t="s">
        <v>236</v>
      </c>
      <c r="AK3" t="s">
        <v>236</v>
      </c>
      <c r="AL3" t="s">
        <v>236</v>
      </c>
      <c r="AM3" t="s">
        <v>236</v>
      </c>
      <c r="AN3" t="s">
        <v>508</v>
      </c>
      <c r="AO3" t="s">
        <v>236</v>
      </c>
      <c r="AP3" t="s">
        <v>236</v>
      </c>
      <c r="AQ3" t="s">
        <v>236</v>
      </c>
      <c r="AR3" t="s">
        <v>236</v>
      </c>
      <c r="AS3" t="s">
        <v>236</v>
      </c>
      <c r="AT3" t="s">
        <v>236</v>
      </c>
      <c r="AU3" t="s">
        <v>236</v>
      </c>
      <c r="AV3" t="s">
        <v>236</v>
      </c>
      <c r="AW3" t="s">
        <v>236</v>
      </c>
      <c r="AX3">
        <v>600</v>
      </c>
      <c r="AY3">
        <v>600</v>
      </c>
      <c r="AZ3" t="s">
        <v>236</v>
      </c>
      <c r="BA3" t="s">
        <v>236</v>
      </c>
      <c r="BB3">
        <v>1</v>
      </c>
      <c r="BC3" t="s">
        <v>500</v>
      </c>
      <c r="BD3" t="s">
        <v>501</v>
      </c>
    </row>
    <row r="4" spans="1:56" x14ac:dyDescent="0.25">
      <c r="A4">
        <v>3</v>
      </c>
      <c r="B4" t="s">
        <v>483</v>
      </c>
      <c r="C4" t="s">
        <v>484</v>
      </c>
      <c r="D4" t="s">
        <v>485</v>
      </c>
      <c r="E4" t="s">
        <v>314</v>
      </c>
      <c r="F4" t="s">
        <v>315</v>
      </c>
      <c r="G4" t="s">
        <v>236</v>
      </c>
      <c r="H4" t="s">
        <v>486</v>
      </c>
      <c r="I4" t="s">
        <v>509</v>
      </c>
      <c r="J4" s="82">
        <v>41492</v>
      </c>
      <c r="K4" t="s">
        <v>510</v>
      </c>
      <c r="L4" t="s">
        <v>511</v>
      </c>
      <c r="M4" t="s">
        <v>490</v>
      </c>
      <c r="N4" t="s">
        <v>491</v>
      </c>
      <c r="O4">
        <v>0</v>
      </c>
      <c r="P4" t="s">
        <v>492</v>
      </c>
      <c r="Q4" t="s">
        <v>236</v>
      </c>
      <c r="R4" t="s">
        <v>494</v>
      </c>
      <c r="S4" t="s">
        <v>512</v>
      </c>
      <c r="T4">
        <v>61.876609802246094</v>
      </c>
      <c r="U4">
        <v>8.9774703979492188</v>
      </c>
      <c r="V4">
        <v>183606</v>
      </c>
      <c r="W4">
        <v>6875119</v>
      </c>
      <c r="X4" t="s">
        <v>513</v>
      </c>
      <c r="Y4" t="s">
        <v>497</v>
      </c>
      <c r="Z4" t="s">
        <v>236</v>
      </c>
      <c r="AA4" t="s">
        <v>498</v>
      </c>
      <c r="AB4" t="s">
        <v>498</v>
      </c>
      <c r="AC4" t="s">
        <v>498</v>
      </c>
      <c r="AD4" t="s">
        <v>498</v>
      </c>
      <c r="AE4" t="s">
        <v>498</v>
      </c>
      <c r="AF4" s="82">
        <v>42010</v>
      </c>
      <c r="AH4" t="s">
        <v>514</v>
      </c>
      <c r="AI4" t="s">
        <v>236</v>
      </c>
      <c r="AJ4" t="s">
        <v>515</v>
      </c>
      <c r="AK4" t="s">
        <v>236</v>
      </c>
      <c r="AL4" t="s">
        <v>236</v>
      </c>
      <c r="AM4" t="s">
        <v>236</v>
      </c>
      <c r="AN4" t="s">
        <v>516</v>
      </c>
      <c r="AO4" t="s">
        <v>236</v>
      </c>
      <c r="AP4" t="s">
        <v>236</v>
      </c>
      <c r="AQ4" t="s">
        <v>236</v>
      </c>
      <c r="AR4" t="s">
        <v>236</v>
      </c>
      <c r="AS4" t="s">
        <v>236</v>
      </c>
      <c r="AT4" t="s">
        <v>236</v>
      </c>
      <c r="AU4" t="s">
        <v>236</v>
      </c>
      <c r="AV4" t="s">
        <v>236</v>
      </c>
      <c r="AW4" t="s">
        <v>236</v>
      </c>
      <c r="AX4">
        <v>930</v>
      </c>
      <c r="AY4">
        <v>930</v>
      </c>
      <c r="AZ4" t="s">
        <v>236</v>
      </c>
      <c r="BA4" t="s">
        <v>236</v>
      </c>
      <c r="BB4">
        <v>1</v>
      </c>
      <c r="BC4" t="s">
        <v>500</v>
      </c>
      <c r="BD4" t="s">
        <v>501</v>
      </c>
    </row>
    <row r="5" spans="1:56" x14ac:dyDescent="0.25">
      <c r="A5">
        <v>4</v>
      </c>
      <c r="B5" t="s">
        <v>483</v>
      </c>
      <c r="C5" t="s">
        <v>484</v>
      </c>
      <c r="D5" t="s">
        <v>485</v>
      </c>
      <c r="E5" t="s">
        <v>314</v>
      </c>
      <c r="F5" t="s">
        <v>315</v>
      </c>
      <c r="G5" t="s">
        <v>236</v>
      </c>
      <c r="H5" t="s">
        <v>486</v>
      </c>
      <c r="I5" t="s">
        <v>502</v>
      </c>
      <c r="J5" s="82">
        <v>42615</v>
      </c>
      <c r="K5" t="s">
        <v>517</v>
      </c>
      <c r="L5" t="s">
        <v>518</v>
      </c>
      <c r="M5" t="s">
        <v>490</v>
      </c>
      <c r="N5" t="s">
        <v>491</v>
      </c>
      <c r="O5">
        <v>0</v>
      </c>
      <c r="P5" t="s">
        <v>492</v>
      </c>
      <c r="Q5" t="s">
        <v>236</v>
      </c>
      <c r="R5" t="s">
        <v>494</v>
      </c>
      <c r="S5" t="s">
        <v>519</v>
      </c>
      <c r="T5">
        <v>61.864299774169922</v>
      </c>
      <c r="U5">
        <v>8.9988002777099609</v>
      </c>
      <c r="V5">
        <v>184597</v>
      </c>
      <c r="W5">
        <v>6873648</v>
      </c>
      <c r="X5" t="s">
        <v>520</v>
      </c>
      <c r="Y5" t="s">
        <v>497</v>
      </c>
      <c r="Z5" t="s">
        <v>236</v>
      </c>
      <c r="AA5" t="s">
        <v>498</v>
      </c>
      <c r="AB5" t="s">
        <v>498</v>
      </c>
      <c r="AC5" t="s">
        <v>498</v>
      </c>
      <c r="AD5" t="s">
        <v>498</v>
      </c>
      <c r="AE5" t="s">
        <v>498</v>
      </c>
      <c r="AF5" s="82">
        <v>42625</v>
      </c>
      <c r="AH5" t="s">
        <v>521</v>
      </c>
      <c r="AI5" t="s">
        <v>236</v>
      </c>
      <c r="AJ5" t="s">
        <v>522</v>
      </c>
      <c r="AK5" t="s">
        <v>236</v>
      </c>
      <c r="AL5" t="s">
        <v>236</v>
      </c>
      <c r="AM5" t="s">
        <v>236</v>
      </c>
      <c r="AN5" t="s">
        <v>523</v>
      </c>
      <c r="AO5" t="s">
        <v>236</v>
      </c>
      <c r="AP5" t="s">
        <v>236</v>
      </c>
      <c r="AQ5" t="s">
        <v>236</v>
      </c>
      <c r="AR5" t="s">
        <v>236</v>
      </c>
      <c r="AS5" t="s">
        <v>236</v>
      </c>
      <c r="AT5" t="s">
        <v>236</v>
      </c>
      <c r="AU5" t="s">
        <v>236</v>
      </c>
      <c r="AV5" t="s">
        <v>236</v>
      </c>
      <c r="AW5" t="s">
        <v>236</v>
      </c>
      <c r="AX5">
        <v>600</v>
      </c>
      <c r="AY5">
        <v>600</v>
      </c>
      <c r="AZ5" t="s">
        <v>236</v>
      </c>
      <c r="BA5" t="s">
        <v>236</v>
      </c>
      <c r="BB5">
        <v>1</v>
      </c>
      <c r="BC5" t="s">
        <v>500</v>
      </c>
      <c r="BD5" t="s">
        <v>501</v>
      </c>
    </row>
    <row r="6" spans="1:56" x14ac:dyDescent="0.25">
      <c r="A6">
        <v>5</v>
      </c>
      <c r="B6" t="s">
        <v>524</v>
      </c>
      <c r="C6" t="s">
        <v>525</v>
      </c>
      <c r="D6" t="s">
        <v>485</v>
      </c>
      <c r="E6" t="s">
        <v>314</v>
      </c>
      <c r="F6" t="s">
        <v>315</v>
      </c>
      <c r="G6" t="s">
        <v>236</v>
      </c>
      <c r="H6" t="s">
        <v>486</v>
      </c>
      <c r="I6" t="s">
        <v>526</v>
      </c>
      <c r="J6" s="82">
        <v>26115</v>
      </c>
      <c r="K6" t="s">
        <v>527</v>
      </c>
      <c r="L6" t="s">
        <v>528</v>
      </c>
      <c r="M6" t="s">
        <v>490</v>
      </c>
      <c r="N6" t="s">
        <v>491</v>
      </c>
      <c r="O6">
        <v>0</v>
      </c>
      <c r="P6" t="s">
        <v>492</v>
      </c>
      <c r="Q6" t="s">
        <v>529</v>
      </c>
      <c r="R6" t="s">
        <v>494</v>
      </c>
      <c r="S6" t="s">
        <v>530</v>
      </c>
      <c r="T6">
        <v>61.865898132324219</v>
      </c>
      <c r="U6">
        <v>9.0193300247192383</v>
      </c>
      <c r="V6">
        <v>185691</v>
      </c>
      <c r="W6">
        <v>6873726</v>
      </c>
      <c r="X6" t="s">
        <v>531</v>
      </c>
      <c r="Y6" t="s">
        <v>497</v>
      </c>
      <c r="Z6" t="s">
        <v>236</v>
      </c>
      <c r="AA6" t="s">
        <v>498</v>
      </c>
      <c r="AB6" t="s">
        <v>498</v>
      </c>
      <c r="AC6" t="s">
        <v>498</v>
      </c>
      <c r="AD6" t="s">
        <v>498</v>
      </c>
      <c r="AE6" t="s">
        <v>498</v>
      </c>
      <c r="AF6" s="82">
        <v>38428</v>
      </c>
      <c r="AH6" t="s">
        <v>532</v>
      </c>
      <c r="AI6" t="s">
        <v>236</v>
      </c>
      <c r="AJ6" t="s">
        <v>236</v>
      </c>
      <c r="AK6" t="s">
        <v>236</v>
      </c>
      <c r="AL6" t="s">
        <v>236</v>
      </c>
      <c r="AM6" t="s">
        <v>236</v>
      </c>
      <c r="AN6" t="s">
        <v>236</v>
      </c>
      <c r="AO6" t="s">
        <v>236</v>
      </c>
      <c r="AP6" t="s">
        <v>236</v>
      </c>
      <c r="AQ6" t="s">
        <v>236</v>
      </c>
      <c r="AR6" t="s">
        <v>236</v>
      </c>
      <c r="AS6" t="s">
        <v>236</v>
      </c>
      <c r="AT6" t="s">
        <v>236</v>
      </c>
      <c r="AU6" t="s">
        <v>236</v>
      </c>
      <c r="AV6" t="s">
        <v>236</v>
      </c>
      <c r="AW6" t="s">
        <v>236</v>
      </c>
      <c r="AX6">
        <v>540</v>
      </c>
      <c r="AY6">
        <v>400</v>
      </c>
      <c r="AZ6" t="s">
        <v>236</v>
      </c>
      <c r="BA6" t="s">
        <v>236</v>
      </c>
      <c r="BB6">
        <v>2</v>
      </c>
      <c r="BC6" t="s">
        <v>533</v>
      </c>
      <c r="BD6" t="s">
        <v>501</v>
      </c>
    </row>
    <row r="7" spans="1:56" x14ac:dyDescent="0.25">
      <c r="A7">
        <v>6</v>
      </c>
      <c r="B7" t="s">
        <v>524</v>
      </c>
      <c r="C7" t="s">
        <v>525</v>
      </c>
      <c r="D7" t="s">
        <v>485</v>
      </c>
      <c r="E7" t="s">
        <v>314</v>
      </c>
      <c r="F7" t="s">
        <v>315</v>
      </c>
      <c r="G7" t="s">
        <v>236</v>
      </c>
      <c r="H7" t="s">
        <v>486</v>
      </c>
      <c r="I7" t="s">
        <v>534</v>
      </c>
      <c r="K7" t="s">
        <v>527</v>
      </c>
      <c r="L7" t="s">
        <v>528</v>
      </c>
      <c r="M7" t="s">
        <v>490</v>
      </c>
      <c r="N7" t="s">
        <v>491</v>
      </c>
      <c r="O7">
        <v>0</v>
      </c>
      <c r="P7" t="s">
        <v>492</v>
      </c>
      <c r="Q7" t="s">
        <v>529</v>
      </c>
      <c r="R7" t="s">
        <v>494</v>
      </c>
      <c r="S7" t="s">
        <v>535</v>
      </c>
      <c r="T7">
        <v>61.865898132324219</v>
      </c>
      <c r="U7">
        <v>9.0193300247192383</v>
      </c>
      <c r="V7">
        <v>185691</v>
      </c>
      <c r="W7">
        <v>6873726</v>
      </c>
      <c r="X7" t="s">
        <v>531</v>
      </c>
      <c r="Y7" t="s">
        <v>497</v>
      </c>
      <c r="Z7" t="s">
        <v>236</v>
      </c>
      <c r="AA7" t="s">
        <v>498</v>
      </c>
      <c r="AB7" t="s">
        <v>498</v>
      </c>
      <c r="AC7" t="s">
        <v>498</v>
      </c>
      <c r="AD7" t="s">
        <v>498</v>
      </c>
      <c r="AE7" t="s">
        <v>498</v>
      </c>
      <c r="AF7" s="82">
        <v>38764</v>
      </c>
      <c r="AH7" t="s">
        <v>536</v>
      </c>
      <c r="AI7" t="s">
        <v>236</v>
      </c>
      <c r="AJ7" t="s">
        <v>236</v>
      </c>
      <c r="AK7" t="s">
        <v>236</v>
      </c>
      <c r="AL7" t="s">
        <v>236</v>
      </c>
      <c r="AM7" t="s">
        <v>236</v>
      </c>
      <c r="AN7" t="s">
        <v>236</v>
      </c>
      <c r="AO7" t="s">
        <v>236</v>
      </c>
      <c r="AP7" t="s">
        <v>236</v>
      </c>
      <c r="AQ7" t="s">
        <v>236</v>
      </c>
      <c r="AR7" t="s">
        <v>236</v>
      </c>
      <c r="AS7" t="s">
        <v>236</v>
      </c>
      <c r="AT7" t="s">
        <v>236</v>
      </c>
      <c r="AU7" t="s">
        <v>236</v>
      </c>
      <c r="AV7" t="s">
        <v>236</v>
      </c>
      <c r="AW7" t="s">
        <v>236</v>
      </c>
      <c r="AX7">
        <v>540</v>
      </c>
      <c r="AY7">
        <v>400</v>
      </c>
      <c r="AZ7" t="s">
        <v>236</v>
      </c>
      <c r="BA7" t="s">
        <v>236</v>
      </c>
      <c r="BB7">
        <v>2</v>
      </c>
      <c r="BC7" t="s">
        <v>533</v>
      </c>
      <c r="BD7" t="s">
        <v>501</v>
      </c>
    </row>
    <row r="8" spans="1:56" x14ac:dyDescent="0.25">
      <c r="A8">
        <v>7</v>
      </c>
      <c r="B8" t="s">
        <v>524</v>
      </c>
      <c r="C8" t="s">
        <v>525</v>
      </c>
      <c r="D8" t="s">
        <v>485</v>
      </c>
      <c r="E8" t="s">
        <v>314</v>
      </c>
      <c r="F8" t="s">
        <v>315</v>
      </c>
      <c r="G8" t="s">
        <v>236</v>
      </c>
      <c r="H8" t="s">
        <v>486</v>
      </c>
      <c r="I8" t="s">
        <v>537</v>
      </c>
      <c r="J8" s="82">
        <v>31266</v>
      </c>
      <c r="K8" t="s">
        <v>538</v>
      </c>
      <c r="L8" t="s">
        <v>489</v>
      </c>
      <c r="M8" t="s">
        <v>490</v>
      </c>
      <c r="N8" t="s">
        <v>491</v>
      </c>
      <c r="O8">
        <v>0</v>
      </c>
      <c r="P8" t="s">
        <v>492</v>
      </c>
      <c r="Q8" t="s">
        <v>236</v>
      </c>
      <c r="R8" t="s">
        <v>494</v>
      </c>
      <c r="S8" t="s">
        <v>539</v>
      </c>
      <c r="T8">
        <v>61.866348266601563</v>
      </c>
      <c r="U8">
        <v>9.0079202651977539</v>
      </c>
      <c r="V8">
        <v>185097</v>
      </c>
      <c r="W8">
        <v>6873832</v>
      </c>
      <c r="X8" t="s">
        <v>540</v>
      </c>
      <c r="Y8" t="s">
        <v>497</v>
      </c>
      <c r="Z8" t="s">
        <v>236</v>
      </c>
      <c r="AA8" t="s">
        <v>498</v>
      </c>
      <c r="AB8" t="s">
        <v>498</v>
      </c>
      <c r="AC8" t="s">
        <v>498</v>
      </c>
      <c r="AD8" t="s">
        <v>498</v>
      </c>
      <c r="AE8" t="s">
        <v>498</v>
      </c>
      <c r="AF8" s="82">
        <v>37007</v>
      </c>
      <c r="AH8" t="s">
        <v>541</v>
      </c>
      <c r="AI8" t="s">
        <v>236</v>
      </c>
      <c r="AJ8" t="s">
        <v>236</v>
      </c>
      <c r="AK8" t="s">
        <v>236</v>
      </c>
      <c r="AL8" t="s">
        <v>236</v>
      </c>
      <c r="AM8" t="s">
        <v>236</v>
      </c>
      <c r="AN8" t="s">
        <v>542</v>
      </c>
      <c r="AO8" t="s">
        <v>236</v>
      </c>
      <c r="AP8" t="s">
        <v>236</v>
      </c>
      <c r="AQ8" t="s">
        <v>236</v>
      </c>
      <c r="AR8" t="s">
        <v>236</v>
      </c>
      <c r="AS8" t="s">
        <v>236</v>
      </c>
      <c r="AT8" t="s">
        <v>236</v>
      </c>
      <c r="AU8" t="s">
        <v>236</v>
      </c>
      <c r="AV8" t="s">
        <v>236</v>
      </c>
      <c r="AW8" t="s">
        <v>236</v>
      </c>
      <c r="AX8">
        <v>600</v>
      </c>
      <c r="AY8">
        <v>580</v>
      </c>
      <c r="AZ8" t="s">
        <v>236</v>
      </c>
      <c r="BA8" t="s">
        <v>236</v>
      </c>
      <c r="BB8">
        <v>2</v>
      </c>
      <c r="BC8" t="s">
        <v>533</v>
      </c>
      <c r="BD8" t="s">
        <v>501</v>
      </c>
    </row>
    <row r="9" spans="1:56" x14ac:dyDescent="0.25">
      <c r="A9">
        <v>8</v>
      </c>
      <c r="B9" t="s">
        <v>524</v>
      </c>
      <c r="C9" t="s">
        <v>525</v>
      </c>
      <c r="D9" t="s">
        <v>485</v>
      </c>
      <c r="E9" t="s">
        <v>314</v>
      </c>
      <c r="F9" t="s">
        <v>315</v>
      </c>
      <c r="G9" t="s">
        <v>236</v>
      </c>
      <c r="H9" t="s">
        <v>486</v>
      </c>
      <c r="I9" t="s">
        <v>543</v>
      </c>
      <c r="J9" s="82">
        <v>28008</v>
      </c>
      <c r="K9" t="s">
        <v>544</v>
      </c>
      <c r="L9" t="s">
        <v>545</v>
      </c>
      <c r="M9" t="s">
        <v>490</v>
      </c>
      <c r="N9" t="s">
        <v>491</v>
      </c>
      <c r="O9">
        <v>0</v>
      </c>
      <c r="P9" t="s">
        <v>492</v>
      </c>
      <c r="Q9" t="s">
        <v>236</v>
      </c>
      <c r="R9" t="s">
        <v>494</v>
      </c>
      <c r="S9" t="s">
        <v>546</v>
      </c>
      <c r="T9">
        <v>61.867771148681641</v>
      </c>
      <c r="U9">
        <v>9.0180597305297852</v>
      </c>
      <c r="V9">
        <v>185643</v>
      </c>
      <c r="W9">
        <v>6873940</v>
      </c>
      <c r="X9" t="s">
        <v>547</v>
      </c>
      <c r="Y9" t="s">
        <v>497</v>
      </c>
      <c r="Z9" t="s">
        <v>236</v>
      </c>
      <c r="AA9" t="s">
        <v>498</v>
      </c>
      <c r="AB9" t="s">
        <v>498</v>
      </c>
      <c r="AC9" t="s">
        <v>498</v>
      </c>
      <c r="AD9" t="s">
        <v>498</v>
      </c>
      <c r="AE9" t="s">
        <v>498</v>
      </c>
      <c r="AF9" s="82">
        <v>38764</v>
      </c>
      <c r="AH9" t="s">
        <v>548</v>
      </c>
      <c r="AI9" t="s">
        <v>236</v>
      </c>
      <c r="AJ9" t="s">
        <v>236</v>
      </c>
      <c r="AK9" t="s">
        <v>236</v>
      </c>
      <c r="AL9" t="s">
        <v>236</v>
      </c>
      <c r="AM9" t="s">
        <v>236</v>
      </c>
      <c r="AN9" t="s">
        <v>236</v>
      </c>
      <c r="AO9" t="s">
        <v>236</v>
      </c>
      <c r="AP9" t="s">
        <v>236</v>
      </c>
      <c r="AQ9" t="s">
        <v>236</v>
      </c>
      <c r="AR9" t="s">
        <v>236</v>
      </c>
      <c r="AS9" t="s">
        <v>236</v>
      </c>
      <c r="AT9" t="s">
        <v>236</v>
      </c>
      <c r="AU9" t="s">
        <v>236</v>
      </c>
      <c r="AV9" t="s">
        <v>236</v>
      </c>
      <c r="AW9" t="s">
        <v>236</v>
      </c>
      <c r="AX9">
        <v>550</v>
      </c>
      <c r="AY9">
        <v>450</v>
      </c>
      <c r="AZ9" t="s">
        <v>236</v>
      </c>
      <c r="BA9" t="s">
        <v>236</v>
      </c>
      <c r="BB9">
        <v>2</v>
      </c>
      <c r="BC9" t="s">
        <v>533</v>
      </c>
      <c r="BD9" t="s">
        <v>501</v>
      </c>
    </row>
    <row r="10" spans="1:56" x14ac:dyDescent="0.25">
      <c r="A10">
        <v>9</v>
      </c>
      <c r="B10" t="s">
        <v>549</v>
      </c>
      <c r="C10" t="s">
        <v>550</v>
      </c>
      <c r="D10" t="s">
        <v>485</v>
      </c>
      <c r="E10" t="s">
        <v>314</v>
      </c>
      <c r="F10" t="s">
        <v>315</v>
      </c>
      <c r="G10" t="s">
        <v>236</v>
      </c>
      <c r="H10" t="s">
        <v>486</v>
      </c>
      <c r="I10" t="s">
        <v>551</v>
      </c>
      <c r="J10" s="82">
        <v>28316</v>
      </c>
      <c r="K10" t="s">
        <v>552</v>
      </c>
      <c r="L10" t="s">
        <v>518</v>
      </c>
      <c r="M10" t="s">
        <v>490</v>
      </c>
      <c r="N10" t="s">
        <v>491</v>
      </c>
      <c r="O10">
        <v>0</v>
      </c>
      <c r="P10" t="s">
        <v>492</v>
      </c>
      <c r="Q10" t="s">
        <v>236</v>
      </c>
      <c r="R10" t="s">
        <v>494</v>
      </c>
      <c r="S10" t="s">
        <v>553</v>
      </c>
      <c r="T10">
        <v>61.86669921875</v>
      </c>
      <c r="U10">
        <v>9.0166997909545898</v>
      </c>
      <c r="V10">
        <v>185561</v>
      </c>
      <c r="W10">
        <v>6873828</v>
      </c>
      <c r="X10" t="s">
        <v>554</v>
      </c>
      <c r="Y10" t="s">
        <v>497</v>
      </c>
      <c r="Z10" t="s">
        <v>236</v>
      </c>
      <c r="AA10" t="s">
        <v>498</v>
      </c>
      <c r="AB10" t="s">
        <v>498</v>
      </c>
      <c r="AC10" t="s">
        <v>498</v>
      </c>
      <c r="AD10" t="s">
        <v>498</v>
      </c>
      <c r="AE10" t="s">
        <v>498</v>
      </c>
      <c r="AF10" s="82">
        <v>43009</v>
      </c>
      <c r="AH10" t="s">
        <v>236</v>
      </c>
      <c r="AI10" t="s">
        <v>236</v>
      </c>
      <c r="AJ10" t="s">
        <v>555</v>
      </c>
      <c r="AK10" t="s">
        <v>236</v>
      </c>
      <c r="AL10" t="s">
        <v>236</v>
      </c>
      <c r="AM10" t="s">
        <v>236</v>
      </c>
      <c r="AN10" t="s">
        <v>236</v>
      </c>
      <c r="AO10" t="s">
        <v>236</v>
      </c>
      <c r="AP10" t="s">
        <v>236</v>
      </c>
      <c r="AQ10" t="s">
        <v>236</v>
      </c>
      <c r="AR10" t="s">
        <v>236</v>
      </c>
      <c r="AS10" t="s">
        <v>236</v>
      </c>
      <c r="AT10" t="s">
        <v>236</v>
      </c>
      <c r="AU10" t="s">
        <v>236</v>
      </c>
      <c r="AV10" t="s">
        <v>236</v>
      </c>
      <c r="AW10" t="s">
        <v>236</v>
      </c>
      <c r="AX10">
        <v>0</v>
      </c>
      <c r="AY10">
        <v>0</v>
      </c>
      <c r="AZ10" t="s">
        <v>236</v>
      </c>
      <c r="BA10" t="s">
        <v>236</v>
      </c>
      <c r="BB10">
        <v>40</v>
      </c>
      <c r="BC10" t="s">
        <v>556</v>
      </c>
      <c r="BD10" t="s">
        <v>557</v>
      </c>
    </row>
    <row r="11" spans="1:56" x14ac:dyDescent="0.25">
      <c r="A11">
        <v>10</v>
      </c>
      <c r="B11" t="s">
        <v>549</v>
      </c>
      <c r="C11" t="s">
        <v>550</v>
      </c>
      <c r="D11" t="s">
        <v>485</v>
      </c>
      <c r="E11" t="s">
        <v>314</v>
      </c>
      <c r="F11" t="s">
        <v>315</v>
      </c>
      <c r="G11" t="s">
        <v>236</v>
      </c>
      <c r="H11" t="s">
        <v>486</v>
      </c>
      <c r="I11" t="s">
        <v>551</v>
      </c>
      <c r="J11" s="82">
        <v>27760</v>
      </c>
      <c r="K11" t="s">
        <v>552</v>
      </c>
      <c r="L11" t="s">
        <v>518</v>
      </c>
      <c r="M11" t="s">
        <v>490</v>
      </c>
      <c r="N11" t="s">
        <v>491</v>
      </c>
      <c r="O11">
        <v>0</v>
      </c>
      <c r="P11" t="s">
        <v>492</v>
      </c>
      <c r="Q11" t="s">
        <v>236</v>
      </c>
      <c r="R11" t="s">
        <v>494</v>
      </c>
      <c r="S11" t="s">
        <v>558</v>
      </c>
      <c r="T11">
        <v>61.86669921875</v>
      </c>
      <c r="U11">
        <v>9.0166997909545898</v>
      </c>
      <c r="V11">
        <v>185561</v>
      </c>
      <c r="W11">
        <v>6873828</v>
      </c>
      <c r="X11" t="s">
        <v>554</v>
      </c>
      <c r="Y11" t="s">
        <v>497</v>
      </c>
      <c r="Z11" t="s">
        <v>236</v>
      </c>
      <c r="AA11" t="s">
        <v>498</v>
      </c>
      <c r="AB11" t="s">
        <v>498</v>
      </c>
      <c r="AC11" t="s">
        <v>498</v>
      </c>
      <c r="AD11" t="s">
        <v>498</v>
      </c>
      <c r="AE11" t="s">
        <v>498</v>
      </c>
      <c r="AF11" s="82">
        <v>43009</v>
      </c>
      <c r="AH11" t="s">
        <v>236</v>
      </c>
      <c r="AI11" t="s">
        <v>236</v>
      </c>
      <c r="AJ11" t="s">
        <v>555</v>
      </c>
      <c r="AK11" t="s">
        <v>236</v>
      </c>
      <c r="AL11" t="s">
        <v>236</v>
      </c>
      <c r="AM11" t="s">
        <v>236</v>
      </c>
      <c r="AN11" t="s">
        <v>236</v>
      </c>
      <c r="AO11" t="s">
        <v>236</v>
      </c>
      <c r="AP11" t="s">
        <v>236</v>
      </c>
      <c r="AQ11" t="s">
        <v>236</v>
      </c>
      <c r="AR11" t="s">
        <v>236</v>
      </c>
      <c r="AS11" t="s">
        <v>236</v>
      </c>
      <c r="AT11" t="s">
        <v>236</v>
      </c>
      <c r="AU11" t="s">
        <v>236</v>
      </c>
      <c r="AV11" t="s">
        <v>236</v>
      </c>
      <c r="AW11" t="s">
        <v>236</v>
      </c>
      <c r="AX11">
        <v>0</v>
      </c>
      <c r="AY11">
        <v>0</v>
      </c>
      <c r="AZ11" t="s">
        <v>236</v>
      </c>
      <c r="BA11" t="s">
        <v>236</v>
      </c>
      <c r="BB11">
        <v>40</v>
      </c>
      <c r="BC11" t="s">
        <v>556</v>
      </c>
      <c r="BD11" t="s">
        <v>557</v>
      </c>
    </row>
    <row r="12" spans="1:56" x14ac:dyDescent="0.25">
      <c r="A12">
        <v>11</v>
      </c>
      <c r="B12" t="s">
        <v>559</v>
      </c>
      <c r="C12" t="s">
        <v>560</v>
      </c>
      <c r="D12" t="s">
        <v>485</v>
      </c>
      <c r="E12" t="s">
        <v>314</v>
      </c>
      <c r="F12" t="s">
        <v>315</v>
      </c>
      <c r="G12" t="s">
        <v>236</v>
      </c>
      <c r="H12" t="s">
        <v>486</v>
      </c>
      <c r="I12" t="s">
        <v>561</v>
      </c>
      <c r="K12" t="s">
        <v>562</v>
      </c>
      <c r="L12" t="s">
        <v>528</v>
      </c>
      <c r="M12" t="s">
        <v>490</v>
      </c>
      <c r="N12" t="s">
        <v>491</v>
      </c>
      <c r="O12">
        <v>0</v>
      </c>
      <c r="P12" t="s">
        <v>492</v>
      </c>
      <c r="Q12" t="s">
        <v>563</v>
      </c>
      <c r="R12" t="s">
        <v>494</v>
      </c>
      <c r="S12" t="s">
        <v>564</v>
      </c>
      <c r="T12">
        <v>61.865898132324219</v>
      </c>
      <c r="U12">
        <v>9.0193300247192383</v>
      </c>
      <c r="V12">
        <v>185691</v>
      </c>
      <c r="W12">
        <v>6873726</v>
      </c>
      <c r="X12" t="s">
        <v>531</v>
      </c>
      <c r="Y12" t="s">
        <v>497</v>
      </c>
      <c r="Z12" t="s">
        <v>236</v>
      </c>
      <c r="AA12" t="s">
        <v>498</v>
      </c>
      <c r="AB12" t="s">
        <v>498</v>
      </c>
      <c r="AC12" t="s">
        <v>498</v>
      </c>
      <c r="AD12" t="s">
        <v>498</v>
      </c>
      <c r="AE12" t="s">
        <v>498</v>
      </c>
      <c r="AF12" s="82">
        <v>42088</v>
      </c>
      <c r="AG12" s="81">
        <v>39083</v>
      </c>
      <c r="AH12" t="s">
        <v>565</v>
      </c>
      <c r="AI12" t="s">
        <v>236</v>
      </c>
      <c r="AJ12" t="s">
        <v>236</v>
      </c>
      <c r="AK12" t="s">
        <v>236</v>
      </c>
      <c r="AL12" t="s">
        <v>236</v>
      </c>
      <c r="AM12" t="s">
        <v>236</v>
      </c>
      <c r="AN12" t="s">
        <v>236</v>
      </c>
      <c r="AO12" t="s">
        <v>236</v>
      </c>
      <c r="AP12" t="s">
        <v>236</v>
      </c>
      <c r="AQ12" t="s">
        <v>236</v>
      </c>
      <c r="AR12" t="s">
        <v>236</v>
      </c>
      <c r="AS12" t="s">
        <v>236</v>
      </c>
      <c r="AT12" t="s">
        <v>236</v>
      </c>
      <c r="AU12" t="s">
        <v>236</v>
      </c>
      <c r="AV12" t="s">
        <v>236</v>
      </c>
      <c r="AW12" t="s">
        <v>236</v>
      </c>
      <c r="AX12">
        <v>0</v>
      </c>
      <c r="AY12">
        <v>0</v>
      </c>
      <c r="AZ12" t="s">
        <v>236</v>
      </c>
      <c r="BA12" t="s">
        <v>236</v>
      </c>
      <c r="BB12">
        <v>113</v>
      </c>
      <c r="BC12" t="s">
        <v>566</v>
      </c>
      <c r="BD12" t="s">
        <v>501</v>
      </c>
    </row>
    <row r="13" spans="1:56" x14ac:dyDescent="0.25">
      <c r="A13">
        <v>12</v>
      </c>
      <c r="B13" t="s">
        <v>567</v>
      </c>
      <c r="C13" t="s">
        <v>568</v>
      </c>
      <c r="D13" t="s">
        <v>485</v>
      </c>
      <c r="E13" t="s">
        <v>314</v>
      </c>
      <c r="F13" t="s">
        <v>315</v>
      </c>
      <c r="G13" t="s">
        <v>236</v>
      </c>
      <c r="H13" t="s">
        <v>486</v>
      </c>
      <c r="I13" t="s">
        <v>569</v>
      </c>
      <c r="J13" s="82">
        <v>40321</v>
      </c>
      <c r="K13" t="s">
        <v>570</v>
      </c>
      <c r="L13" t="s">
        <v>571</v>
      </c>
      <c r="M13" t="s">
        <v>490</v>
      </c>
      <c r="N13" t="s">
        <v>491</v>
      </c>
      <c r="O13">
        <v>0</v>
      </c>
      <c r="P13" t="s">
        <v>572</v>
      </c>
      <c r="Q13" t="s">
        <v>236</v>
      </c>
      <c r="R13" t="s">
        <v>573</v>
      </c>
      <c r="S13" t="s">
        <v>574</v>
      </c>
      <c r="T13">
        <v>61.866764068603516</v>
      </c>
      <c r="U13">
        <v>9.0255975723266602</v>
      </c>
      <c r="V13">
        <v>186028</v>
      </c>
      <c r="W13">
        <v>6873792</v>
      </c>
      <c r="X13" t="s">
        <v>575</v>
      </c>
      <c r="Y13" t="s">
        <v>497</v>
      </c>
      <c r="Z13" t="s">
        <v>236</v>
      </c>
      <c r="AA13" t="s">
        <v>498</v>
      </c>
      <c r="AB13" t="s">
        <v>498</v>
      </c>
      <c r="AC13" t="s">
        <v>498</v>
      </c>
      <c r="AD13" t="s">
        <v>498</v>
      </c>
      <c r="AE13" t="s">
        <v>498</v>
      </c>
      <c r="AF13" s="82">
        <v>41445</v>
      </c>
      <c r="AH13" t="s">
        <v>576</v>
      </c>
      <c r="AI13" t="s">
        <v>236</v>
      </c>
      <c r="AJ13" t="s">
        <v>577</v>
      </c>
      <c r="AK13" t="s">
        <v>578</v>
      </c>
      <c r="AL13" t="s">
        <v>236</v>
      </c>
      <c r="AM13" t="s">
        <v>236</v>
      </c>
      <c r="AN13" t="s">
        <v>236</v>
      </c>
      <c r="AO13" t="s">
        <v>236</v>
      </c>
      <c r="AP13" t="s">
        <v>236</v>
      </c>
      <c r="AQ13" t="s">
        <v>579</v>
      </c>
      <c r="AR13" t="s">
        <v>236</v>
      </c>
      <c r="AS13" t="s">
        <v>580</v>
      </c>
      <c r="AT13" t="s">
        <v>236</v>
      </c>
      <c r="AU13" t="s">
        <v>236</v>
      </c>
      <c r="AV13" t="s">
        <v>236</v>
      </c>
      <c r="AW13" t="s">
        <v>236</v>
      </c>
      <c r="AX13">
        <v>0</v>
      </c>
      <c r="AY13">
        <v>0</v>
      </c>
      <c r="AZ13" t="s">
        <v>236</v>
      </c>
      <c r="BA13" t="s">
        <v>581</v>
      </c>
      <c r="BB13">
        <v>1010</v>
      </c>
      <c r="BC13" t="s">
        <v>582</v>
      </c>
      <c r="BD13" t="s">
        <v>583</v>
      </c>
    </row>
    <row r="14" spans="1:56" x14ac:dyDescent="0.25">
      <c r="A14">
        <v>13</v>
      </c>
      <c r="B14" t="s">
        <v>567</v>
      </c>
      <c r="C14" t="s">
        <v>568</v>
      </c>
      <c r="D14" t="s">
        <v>485</v>
      </c>
      <c r="E14" t="s">
        <v>314</v>
      </c>
      <c r="F14" t="s">
        <v>315</v>
      </c>
      <c r="G14" t="s">
        <v>236</v>
      </c>
      <c r="H14" t="s">
        <v>486</v>
      </c>
      <c r="I14" t="s">
        <v>569</v>
      </c>
      <c r="J14" s="82">
        <v>40321</v>
      </c>
      <c r="K14" t="s">
        <v>584</v>
      </c>
      <c r="L14" t="s">
        <v>571</v>
      </c>
      <c r="M14" t="s">
        <v>490</v>
      </c>
      <c r="N14" t="s">
        <v>491</v>
      </c>
      <c r="O14">
        <v>2</v>
      </c>
      <c r="P14" t="s">
        <v>572</v>
      </c>
      <c r="Q14" t="s">
        <v>236</v>
      </c>
      <c r="R14" t="s">
        <v>573</v>
      </c>
      <c r="S14" t="s">
        <v>585</v>
      </c>
      <c r="T14">
        <v>61.867046356201172</v>
      </c>
      <c r="U14">
        <v>9.0189237594604492</v>
      </c>
      <c r="V14">
        <v>185681</v>
      </c>
      <c r="W14">
        <v>6873856</v>
      </c>
      <c r="X14" t="s">
        <v>586</v>
      </c>
      <c r="Y14" t="s">
        <v>497</v>
      </c>
      <c r="Z14" t="s">
        <v>236</v>
      </c>
      <c r="AA14" t="s">
        <v>498</v>
      </c>
      <c r="AB14" t="s">
        <v>498</v>
      </c>
      <c r="AC14" t="s">
        <v>498</v>
      </c>
      <c r="AD14" t="s">
        <v>498</v>
      </c>
      <c r="AE14" t="s">
        <v>498</v>
      </c>
      <c r="AF14" s="82">
        <v>41445</v>
      </c>
      <c r="AH14" t="s">
        <v>587</v>
      </c>
      <c r="AI14" t="s">
        <v>236</v>
      </c>
      <c r="AJ14" t="s">
        <v>588</v>
      </c>
      <c r="AK14" t="s">
        <v>578</v>
      </c>
      <c r="AL14" t="s">
        <v>236</v>
      </c>
      <c r="AM14" t="s">
        <v>236</v>
      </c>
      <c r="AN14" t="s">
        <v>236</v>
      </c>
      <c r="AO14" t="s">
        <v>236</v>
      </c>
      <c r="AP14" t="s">
        <v>236</v>
      </c>
      <c r="AQ14" t="s">
        <v>579</v>
      </c>
      <c r="AR14" t="s">
        <v>236</v>
      </c>
      <c r="AS14" t="s">
        <v>589</v>
      </c>
      <c r="AT14" t="s">
        <v>236</v>
      </c>
      <c r="AU14" t="s">
        <v>236</v>
      </c>
      <c r="AV14" t="s">
        <v>236</v>
      </c>
      <c r="AW14" t="s">
        <v>236</v>
      </c>
      <c r="AX14">
        <v>0</v>
      </c>
      <c r="AY14">
        <v>0</v>
      </c>
      <c r="AZ14" t="s">
        <v>236</v>
      </c>
      <c r="BA14" t="s">
        <v>581</v>
      </c>
      <c r="BB14">
        <v>1010</v>
      </c>
      <c r="BC14" t="s">
        <v>582</v>
      </c>
      <c r="BD14" t="s">
        <v>583</v>
      </c>
    </row>
    <row r="15" spans="1:56" x14ac:dyDescent="0.25">
      <c r="A15">
        <v>14</v>
      </c>
      <c r="B15" t="s">
        <v>483</v>
      </c>
      <c r="C15" t="s">
        <v>590</v>
      </c>
      <c r="D15" t="s">
        <v>485</v>
      </c>
      <c r="E15" t="s">
        <v>314</v>
      </c>
      <c r="F15" t="s">
        <v>315</v>
      </c>
      <c r="G15" t="s">
        <v>236</v>
      </c>
      <c r="H15" t="s">
        <v>486</v>
      </c>
      <c r="I15" t="s">
        <v>591</v>
      </c>
      <c r="J15" s="82">
        <v>38588</v>
      </c>
      <c r="K15" t="s">
        <v>592</v>
      </c>
      <c r="L15" t="s">
        <v>593</v>
      </c>
      <c r="M15" t="s">
        <v>490</v>
      </c>
      <c r="N15" t="s">
        <v>491</v>
      </c>
      <c r="O15">
        <v>0</v>
      </c>
      <c r="P15" t="s">
        <v>572</v>
      </c>
      <c r="Q15" t="s">
        <v>236</v>
      </c>
      <c r="R15" t="s">
        <v>494</v>
      </c>
      <c r="S15" t="s">
        <v>594</v>
      </c>
      <c r="T15">
        <v>61.866313934326172</v>
      </c>
      <c r="U15">
        <v>9.2594728469848633</v>
      </c>
      <c r="V15">
        <v>198291</v>
      </c>
      <c r="W15">
        <v>6872632</v>
      </c>
      <c r="X15" t="s">
        <v>595</v>
      </c>
      <c r="Y15" t="s">
        <v>497</v>
      </c>
      <c r="Z15" t="s">
        <v>236</v>
      </c>
      <c r="AA15" t="s">
        <v>498</v>
      </c>
      <c r="AB15" t="s">
        <v>498</v>
      </c>
      <c r="AC15" t="s">
        <v>498</v>
      </c>
      <c r="AD15" t="s">
        <v>498</v>
      </c>
      <c r="AE15" t="s">
        <v>498</v>
      </c>
      <c r="AF15" s="82">
        <v>39889</v>
      </c>
      <c r="AH15" t="s">
        <v>596</v>
      </c>
      <c r="AI15" t="s">
        <v>236</v>
      </c>
      <c r="AJ15" t="s">
        <v>236</v>
      </c>
      <c r="AK15" t="s">
        <v>236</v>
      </c>
      <c r="AL15" t="s">
        <v>236</v>
      </c>
      <c r="AM15" t="s">
        <v>236</v>
      </c>
      <c r="AN15" t="s">
        <v>236</v>
      </c>
      <c r="AO15" t="s">
        <v>236</v>
      </c>
      <c r="AP15" t="s">
        <v>236</v>
      </c>
      <c r="AQ15" t="s">
        <v>236</v>
      </c>
      <c r="AR15" t="s">
        <v>236</v>
      </c>
      <c r="AS15" t="s">
        <v>236</v>
      </c>
      <c r="AT15" t="s">
        <v>236</v>
      </c>
      <c r="AU15" t="s">
        <v>236</v>
      </c>
      <c r="AV15" t="s">
        <v>236</v>
      </c>
      <c r="AW15" t="s">
        <v>236</v>
      </c>
      <c r="AX15">
        <v>480</v>
      </c>
      <c r="AY15">
        <v>480</v>
      </c>
      <c r="AZ15" t="s">
        <v>597</v>
      </c>
      <c r="BA15" t="s">
        <v>236</v>
      </c>
      <c r="BB15">
        <v>21</v>
      </c>
      <c r="BC15" t="s">
        <v>500</v>
      </c>
      <c r="BD15" t="s">
        <v>598</v>
      </c>
    </row>
    <row r="16" spans="1:56" x14ac:dyDescent="0.25">
      <c r="A16">
        <v>15</v>
      </c>
      <c r="B16" t="s">
        <v>567</v>
      </c>
      <c r="C16" t="s">
        <v>568</v>
      </c>
      <c r="D16" t="s">
        <v>485</v>
      </c>
      <c r="E16" t="s">
        <v>314</v>
      </c>
      <c r="F16" t="s">
        <v>315</v>
      </c>
      <c r="G16" t="s">
        <v>236</v>
      </c>
      <c r="H16" t="s">
        <v>486</v>
      </c>
      <c r="I16" t="s">
        <v>569</v>
      </c>
      <c r="J16" s="82">
        <v>40321</v>
      </c>
      <c r="K16" t="s">
        <v>570</v>
      </c>
      <c r="L16" t="s">
        <v>571</v>
      </c>
      <c r="M16" t="s">
        <v>490</v>
      </c>
      <c r="N16" t="s">
        <v>491</v>
      </c>
      <c r="O16">
        <v>25</v>
      </c>
      <c r="P16" t="s">
        <v>572</v>
      </c>
      <c r="Q16" t="s">
        <v>236</v>
      </c>
      <c r="R16" t="s">
        <v>573</v>
      </c>
      <c r="S16" t="s">
        <v>599</v>
      </c>
      <c r="T16">
        <v>61.866813659667969</v>
      </c>
      <c r="U16">
        <v>9.0251035690307617</v>
      </c>
      <c r="V16">
        <v>186003</v>
      </c>
      <c r="W16">
        <v>6873800</v>
      </c>
      <c r="X16" t="s">
        <v>600</v>
      </c>
      <c r="Y16" t="s">
        <v>497</v>
      </c>
      <c r="Z16" t="s">
        <v>236</v>
      </c>
      <c r="AA16" t="s">
        <v>498</v>
      </c>
      <c r="AB16" t="s">
        <v>498</v>
      </c>
      <c r="AC16" t="s">
        <v>601</v>
      </c>
      <c r="AD16" t="s">
        <v>498</v>
      </c>
      <c r="AE16" t="s">
        <v>498</v>
      </c>
      <c r="AF16" s="82">
        <v>43002</v>
      </c>
      <c r="AH16" t="s">
        <v>602</v>
      </c>
      <c r="AI16" t="s">
        <v>236</v>
      </c>
      <c r="AJ16" t="s">
        <v>603</v>
      </c>
      <c r="AK16" t="s">
        <v>578</v>
      </c>
      <c r="AL16" t="s">
        <v>236</v>
      </c>
      <c r="AM16" t="s">
        <v>236</v>
      </c>
      <c r="AN16" t="s">
        <v>236</v>
      </c>
      <c r="AO16" t="s">
        <v>236</v>
      </c>
      <c r="AP16" t="s">
        <v>236</v>
      </c>
      <c r="AQ16" t="s">
        <v>579</v>
      </c>
      <c r="AR16" t="s">
        <v>236</v>
      </c>
      <c r="AS16" t="s">
        <v>604</v>
      </c>
      <c r="AT16" t="s">
        <v>236</v>
      </c>
      <c r="AU16" t="s">
        <v>236</v>
      </c>
      <c r="AV16" t="s">
        <v>236</v>
      </c>
      <c r="AW16" t="s">
        <v>236</v>
      </c>
      <c r="AX16">
        <v>0</v>
      </c>
      <c r="AY16">
        <v>0</v>
      </c>
      <c r="AZ16" t="s">
        <v>236</v>
      </c>
      <c r="BA16" t="s">
        <v>605</v>
      </c>
      <c r="BB16">
        <v>1010</v>
      </c>
      <c r="BC16" t="s">
        <v>582</v>
      </c>
      <c r="BD16" t="s">
        <v>583</v>
      </c>
    </row>
    <row r="17" spans="1:56" x14ac:dyDescent="0.25">
      <c r="A17">
        <v>16</v>
      </c>
      <c r="B17" t="s">
        <v>567</v>
      </c>
      <c r="C17" t="s">
        <v>568</v>
      </c>
      <c r="D17" t="s">
        <v>485</v>
      </c>
      <c r="E17" t="s">
        <v>314</v>
      </c>
      <c r="F17" t="s">
        <v>315</v>
      </c>
      <c r="G17" t="s">
        <v>236</v>
      </c>
      <c r="H17" t="s">
        <v>486</v>
      </c>
      <c r="I17" t="s">
        <v>569</v>
      </c>
      <c r="J17" s="82">
        <v>42092</v>
      </c>
      <c r="K17" t="s">
        <v>606</v>
      </c>
      <c r="L17" t="s">
        <v>571</v>
      </c>
      <c r="M17" t="s">
        <v>490</v>
      </c>
      <c r="N17" t="s">
        <v>491</v>
      </c>
      <c r="O17">
        <v>75</v>
      </c>
      <c r="P17" t="s">
        <v>572</v>
      </c>
      <c r="Q17" t="s">
        <v>236</v>
      </c>
      <c r="R17" t="s">
        <v>573</v>
      </c>
      <c r="S17" t="s">
        <v>607</v>
      </c>
      <c r="T17">
        <v>61.866703033447266</v>
      </c>
      <c r="U17">
        <v>9.0252475738525391</v>
      </c>
      <c r="V17">
        <v>186009</v>
      </c>
      <c r="W17">
        <v>6873787</v>
      </c>
      <c r="X17" t="s">
        <v>608</v>
      </c>
      <c r="Y17" t="s">
        <v>497</v>
      </c>
      <c r="Z17" t="s">
        <v>236</v>
      </c>
      <c r="AA17" t="s">
        <v>498</v>
      </c>
      <c r="AB17" t="s">
        <v>498</v>
      </c>
      <c r="AC17" t="s">
        <v>601</v>
      </c>
      <c r="AD17" t="s">
        <v>498</v>
      </c>
      <c r="AE17" t="s">
        <v>498</v>
      </c>
      <c r="AF17" s="82">
        <v>43002</v>
      </c>
      <c r="AH17" t="s">
        <v>609</v>
      </c>
      <c r="AI17" t="s">
        <v>236</v>
      </c>
      <c r="AJ17" t="s">
        <v>610</v>
      </c>
      <c r="AK17" t="s">
        <v>611</v>
      </c>
      <c r="AL17" t="s">
        <v>236</v>
      </c>
      <c r="AM17" t="s">
        <v>236</v>
      </c>
      <c r="AN17" t="s">
        <v>236</v>
      </c>
      <c r="AO17" t="s">
        <v>236</v>
      </c>
      <c r="AP17" t="s">
        <v>236</v>
      </c>
      <c r="AQ17" t="s">
        <v>236</v>
      </c>
      <c r="AR17" t="s">
        <v>236</v>
      </c>
      <c r="AS17" t="s">
        <v>612</v>
      </c>
      <c r="AT17" t="s">
        <v>236</v>
      </c>
      <c r="AU17" t="s">
        <v>236</v>
      </c>
      <c r="AV17" t="s">
        <v>236</v>
      </c>
      <c r="AW17" t="s">
        <v>236</v>
      </c>
      <c r="AX17">
        <v>0</v>
      </c>
      <c r="AY17">
        <v>0</v>
      </c>
      <c r="AZ17" t="s">
        <v>236</v>
      </c>
      <c r="BA17" t="s">
        <v>605</v>
      </c>
      <c r="BB17">
        <v>1010</v>
      </c>
      <c r="BC17" t="s">
        <v>582</v>
      </c>
      <c r="BD17" t="s">
        <v>583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election activeCell="A2" sqref="A2"/>
    </sheetView>
  </sheetViews>
  <sheetFormatPr defaultRowHeight="15" x14ac:dyDescent="0.25"/>
  <cols>
    <col min="1" max="1" width="108.85546875" customWidth="1"/>
  </cols>
  <sheetData>
    <row r="1" spans="1:1" x14ac:dyDescent="0.25">
      <c r="A1" s="84" t="s">
        <v>358</v>
      </c>
    </row>
    <row r="2" spans="1:1" x14ac:dyDescent="0.25">
      <c r="A2" s="84" t="s">
        <v>613</v>
      </c>
    </row>
    <row r="3" spans="1:1" x14ac:dyDescent="0.25">
      <c r="A3" s="69" t="s">
        <v>359</v>
      </c>
    </row>
    <row r="4" spans="1:1" x14ac:dyDescent="0.25">
      <c r="A4" s="69" t="s">
        <v>388</v>
      </c>
    </row>
    <row r="5" spans="1:1" ht="16.899999999999999" customHeight="1" x14ac:dyDescent="0.25">
      <c r="A5" t="s">
        <v>387</v>
      </c>
    </row>
    <row r="6" spans="1:1" x14ac:dyDescent="0.25">
      <c r="A6" s="68"/>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2019-02-18T09:20:38Z</dcterms:modified>
</cp:coreProperties>
</file>