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00376BF7-AD76-4365-B535-3D40A7FDFE5F}" xr6:coauthVersionLast="40" xr6:coauthVersionMax="40" xr10:uidLastSave="{00000000-0000-0000-0000-000000000000}"/>
  <bookViews>
    <workbookView xWindow="735" yWindow="735"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2" i="1" l="1"/>
  <c r="J83" i="1" s="1"/>
  <c r="J84" i="1" s="1"/>
  <c r="J85" i="1" s="1"/>
  <c r="J86" i="1" s="1"/>
  <c r="J87" i="1" s="1"/>
  <c r="J88" i="1" s="1"/>
  <c r="J89" i="1" s="1"/>
  <c r="J90" i="1" s="1"/>
  <c r="J91" i="1" s="1"/>
  <c r="J92" i="1" s="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J114" i="1" s="1"/>
  <c r="J115" i="1" s="1"/>
  <c r="J116" i="1" s="1"/>
  <c r="H82" i="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 r="G82" i="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I82" i="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J7" i="6" l="1"/>
  <c r="J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<sst xmlns="http://schemas.openxmlformats.org/spreadsheetml/2006/main" count="872" uniqueCount="521">
  <si>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</si>
  <si>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</si>
  <si>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</si>
  <si>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</si>
  <si>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</si>
  <si>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</si>
  <si>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</si>
  <si>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</si>
  <si>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</si>
  <si>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</si>
  <si>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</si>
  <si>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</si>
  <si>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</si>
  <si>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</si>
  <si>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</si>
  <si>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</si>
  <si>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</si>
  <si>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</si>
  <si>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</si>
  <si>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</si>
  <si>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</si>
  <si>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</si>
  <si>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</si>
  <si>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</si>
  <si>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</si>
  <si>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</si>
  <si>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</si>
  <si>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</si>
  <si>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</si>
  <si>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</si>
  <si>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</si>
  <si>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</si>
  <si>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</si>
  <si>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</si>
  <si>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</si>
  <si>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</si>
  <si>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</si>
  <si>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</si>
  <si>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</si>
  <si>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</si>
  <si>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</si>
  <si>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</si>
  <si>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</si>
  <si>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</si>
  <si>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</si>
  <si>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</si>
  <si>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</si>
  <si>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</si>
  <si>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</si>
  <si>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</si>
  <si>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</si>
  <si>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</si>
  <si>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</si>
  <si>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</si>
  <si>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</si>
  <si>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</si>
  <si>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</si>
  <si>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</si>
  <si>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</si>
  <si>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</si>
  <si>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</si>
  <si>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</si>
  <si>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</si>
  <si>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</si>
  <si>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</si>
  <si>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</si>
  <si>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</si>
  <si>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</si>
  <si>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</si>
  <si>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</si>
  <si>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</si>
  <si>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</si>
  <si>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</si>
  <si>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</si>
  <si>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</si>
  <si>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</si>
  <si>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</si>
  <si>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</si>
  <si>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</si>
  <si>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</si>
  <si>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</si>
  <si>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</si>
  <si>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</si>
  <si>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</si>
  <si>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</si>
  <si>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</si>
  <si>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</si>
  <si>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</si>
  <si>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</si>
  <si>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</si>
  <si>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</si>
  <si>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</si>
  <si>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</si>
  <si>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</si>
  <si>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</si>
  <si>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</si>
  <si>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</si>
  <si>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</si>
  <si>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</si>
  <si>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</si>
  <si>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</si>
  <si>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</si>
  <si>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</si>
  <si>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</si>
  <si>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</si>
  <si>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</si>
  <si>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</si>
  <si>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</si>
  <si>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</si>
  <si>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</si>
  <si>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</si>
  <si>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</si>
  <si>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</si>
  <si>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</si>
  <si>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</si>
  <si>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</si>
  <si>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</si>
  <si>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</si>
  <si>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</si>
  <si>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</si>
  <si>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</si>
  <si>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</si>
  <si>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</si>
  <si>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</si>
  <si>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</si>
  <si>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</si>
  <si>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</si>
  <si>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</si>
  <si>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</si>
  <si>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</si>
  <si>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</si>
  <si>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</si>
  <si>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</si>
  <si>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</si>
  <si>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</si>
  <si>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</si>
  <si>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</si>
  <si>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</si>
  <si>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</si>
  <si>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</si>
  <si>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</si>
  <si>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</si>
  <si>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</si>
  <si>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</si>
  <si>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</si>
  <si>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</si>
  <si>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</si>
  <si>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</si>
  <si>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</si>
  <si>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</si>
  <si>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</si>
  <si>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</si>
  <si>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</si>
  <si>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</si>
  <si>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</si>
  <si>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</si>
  <si>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</si>
  <si>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</si>
  <si>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</si>
  <si>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</si>
  <si>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</si>
  <si>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</si>
  <si>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</si>
  <si>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</si>
  <si>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</si>
  <si>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</si>
  <si>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</si>
  <si>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</si>
  <si>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</si>
  <si>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</si>
  <si>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</si>
  <si>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</si>
  <si>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</si>
  <si>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</si>
  <si>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</si>
  <si>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</si>
  <si>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</si>
  <si>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</si>
  <si>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</si>
  <si>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</si>
  <si>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</si>
  <si>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</si>
  <si>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</si>
  <si>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</si>
  <si>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</si>
  <si>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</si>
  <si>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</si>
  <si>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</si>
  <si>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</si>
  <si>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</si>
  <si>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</si>
  <si>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</si>
  <si>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</si>
  <si>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</si>
  <si>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</si>
  <si>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</si>
  <si>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</si>
  <si>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</si>
  <si>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</si>
  <si>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</si>
  <si>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</si>
  <si>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</si>
  <si>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</si>
  <si>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</si>
  <si>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</si>
  <si>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</si>
  <si>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</si>
  <si>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</si>
  <si>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</si>
  <si>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</si>
  <si>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</si>
  <si>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</si>
  <si>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</si>
  <si>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</si>
  <si>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</si>
  <si>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</si>
  <si>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</si>
  <si>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</si>
  <si>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</si>
  <si>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</si>
  <si>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</si>
  <si>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</si>
  <si>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</si>
  <si>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</si>
  <si>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</si>
  <si>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</si>
  <si>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</si>
  <si>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</si>
  <si>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</si>
  <si>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</si>
  <si>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</si>
  <si>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</si>
  <si>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</si>
  <si>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</si>
  <si>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</si>
  <si>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</si>
  <si>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</si>
  <si>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</si>
  <si>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</si>
  <si>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</si>
  <si>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</si>
  <si>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</si>
  <si>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</si>
  <si>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</si>
  <si>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</si>
  <si>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</si>
  <si>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</si>
  <si>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</si>
  <si>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</si>
  <si>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</si>
  <si>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</si>
  <si>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</si>
  <si>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</si>
  <si>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</si>
  <si>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</si>
  <si>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</si>
  <si>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</si>
  <si>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</si>
  <si>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</si>
  <si>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</si>
  <si>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</si>
  <si>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</si>
  <si>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</si>
  <si>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</si>
  <si>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</si>
  <si>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</si>
  <si>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</si>
  <si>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</si>
  <si>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</si>
  <si>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</si>
  <si>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</si>
  <si>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</si>
  <si>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</si>
  <si>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</si>
  <si>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</si>
  <si>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</si>
  <si>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juni 2018</t>
  </si>
  <si>
    <t>CR</t>
  </si>
  <si>
    <t>kritisk truet</t>
  </si>
  <si>
    <t>D1</t>
  </si>
  <si>
    <t>1</t>
  </si>
  <si>
    <t>Arten er kun kjent fra denne ene lokaliteten.</t>
  </si>
  <si>
    <t>33</t>
  </si>
  <si>
    <t>Godt kjent</t>
  </si>
  <si>
    <t>Dårlig kjent</t>
  </si>
  <si>
    <t>Ukjent</t>
  </si>
  <si>
    <t>Livsmedium for andre organismer</t>
  </si>
  <si>
    <t>Trolig ubetydelig</t>
  </si>
  <si>
    <t>Ubetydelig</t>
  </si>
  <si>
    <t>Støttende stjenester: næringskretsløp</t>
  </si>
  <si>
    <t>Gitt artens svært marginale biomasse er dens bidrag til økosystemtjenesten ubetydelig.</t>
  </si>
  <si>
    <t>Påvirkningsfaktor 3</t>
  </si>
  <si>
    <t>Kun i fremtiden</t>
  </si>
  <si>
    <t>Hele populasjonen påvirkes (&lt; 90 %)</t>
  </si>
  <si>
    <t>Ny</t>
  </si>
  <si>
    <t>Vurdering av tidsrom, omfang og styrke hentet fra Rødliste 2015</t>
  </si>
  <si>
    <t>Fullt innenfor rekkevidde</t>
  </si>
  <si>
    <t>Det er ikke forventet at det skjer en endring i status før 2050</t>
  </si>
  <si>
    <t>Stor</t>
  </si>
  <si>
    <t>År</t>
  </si>
  <si>
    <t>Bestand</t>
  </si>
  <si>
    <t>Sikring av lokalitet</t>
  </si>
  <si>
    <t>Synergi</t>
  </si>
  <si>
    <t>+</t>
  </si>
  <si>
    <t>Avdempende</t>
  </si>
  <si>
    <t>Kompenserende</t>
  </si>
  <si>
    <t>Oppformering ex situ</t>
  </si>
  <si>
    <t>Alle</t>
  </si>
  <si>
    <t>Ingen; se kommentar, celle J18, for ytterligere informasjon.</t>
  </si>
  <si>
    <t>Ingen; se kommentar, celle J19, for ytterligere informasjon.</t>
  </si>
  <si>
    <t>Ingen; se kommentar, celle I27, for ytterligere informasjon.</t>
  </si>
  <si>
    <t>Ingen tiltakspakker er forventet å kunne gi en måloppnåelse på 75 % eller høyere.</t>
  </si>
  <si>
    <t>Feltbefaring av potensielle hittil ukjente lokaliteter for arten i fylkene Trøndelag og Nordland</t>
  </si>
  <si>
    <t>Artens utbredelse</t>
  </si>
  <si>
    <t>Overvåking</t>
  </si>
  <si>
    <t>Artens økologi</t>
  </si>
  <si>
    <t>Kunnskap mangler om artens generasjonstid, dens konkurranseevne og spredningsevne.</t>
  </si>
  <si>
    <t>Kunnskapsinnhentingen vil gi økt kunnskap som kan benyttes til å utvikle målrettede forvaltningstiltak for bedre måloppnåelse.</t>
  </si>
  <si>
    <t>Ingen</t>
  </si>
  <si>
    <t>Vi kan ikke anbefale iverksettelse av noen av de ovennevnte tiltaktene, separat eller i kombinasjon, ettersom måloppnåelse er under 75 %. I stedet anbefaler vi at kunnskapsinnhenting gjennom de beskrevne prosjektene 1 og 2, iverksettes.</t>
  </si>
  <si>
    <t>tosporet skjoldkartlav</t>
  </si>
  <si>
    <t xml:space="preserve">Rhizocarpon bolanderi </t>
  </si>
  <si>
    <t>(Tuck.) Herre</t>
  </si>
  <si>
    <t>= Buellia bolanderi Tuck. = Cypheliopsis bolanderi (Tuck.) Vainio = Pyrenodesmia bolanderi (Tuck.) E.D. Rudolph</t>
  </si>
  <si>
    <t>Tosporet skjoldkartlav er en skorpedannende lav som vokser på berg. Den har svart bunn som er rikelig besatt med små, brune skjold med grå kanter.</t>
  </si>
  <si>
    <t>NE</t>
  </si>
  <si>
    <t>Ikke evaluert</t>
  </si>
  <si>
    <t>8</t>
  </si>
  <si>
    <t>50</t>
  </si>
  <si>
    <t>20</t>
  </si>
  <si>
    <t>Kun kjent fra bergene ved Hallandsfossen i Valle kommune, Aust-Agder</t>
  </si>
  <si>
    <t>Rhizocarpon bolanderi ble første gang beskrevet fra Nord-Amerika (Tuckerman 1872). Norsk materiale er ennå ikke blitt kritisk sammenlignet mot nordamerikansk materiale av Rhizocarpon bolanderi, da spesielt med tanke på fylogenetisk tilhørighet.</t>
  </si>
  <si>
    <t>Ikke alle disse synonymene er i Artsdatabankens navnebase.</t>
  </si>
  <si>
    <t>Arten ser ut til å være godt avgrenset fra nærstående arter, både ut fra morfologi, kjemi, anatomi og fylogeni. Fylogenetiske analyser er imidlertid basert kun på norsk materiale og inkluderer ikke materiale fra Nord-Amerika (McCune mfl. 2016) hvor arten først ble beskrevet fra (Tuckerman 1872). Norsk materiale bør sammenlignes fylogenetisk med nordamerikansk materiale for å sikre at norsk oppfatning av arten er i samsvar med Tuckermans oppfatning. Det er velkjent at tilsynelatende like individer fra ulike kontinenter viser seg å tilhøre ulike arter etter at de er har gjennomgått en fylogenetisk analyse. For eksempel ble det nylig vist at gullprikklav-komplekset i Amerika ikke inkluderer arten gullrpikklav i snever oppfatning, men besto av 13 andre arter, noen av dem nye for vitenskapen (Lücking mfl. 2017). Dette er ett av mange eksempler som fremhever viktigheten av å teste disjunkte populasjoner fylogenetisk. Dette gjelder spesielt for arter som rapporteres med et fåtall lokaliteter på et annent kontinent enn hovedkontinentet, slik tilfellet er med tosporet skjoldkartlav.</t>
  </si>
  <si>
    <t>Informasjon med høy geografisk presisjon tilgjengelig i Artskart antyder at arten forekommer på begge sidene av elva Otra. Dette kan under tvil defineres som to ulike lokaliteter, men rødlistekomiteen definerer dette som en lokalitet. Avstand mellom nordligste og sørligste forekomst vist i Artskart er ca. 230 m. I Rødliste 2015 heter det at arten ikke finnes på svabergene ovenfor broa. I Artskart er imidlertid en av de stedfestede observasjonene lokalisert til svabergene rett nord (ovenfor) brua. Så enten er opplysningen i Rødliste 2015 feil, eller så er georeferansen for denne observasjonen ikke korrekt.</t>
  </si>
  <si>
    <t>Forekomsten i Sverige har trolig vært ukjent for den norske rødlistekomiteen. Rødlistekomiteen tar samtidig ikke høyde for at Svalbard-bestandene ikke skal regnes med ved beregning av fastlands-Norges andel av europeisk bestand. Så totalt antall kjente bestander i Europa er 4, hvorav en er i Norge utenom Svalbard. Fastlands-Norges andel av europeisk bestand blir da 25 %. Vi har derfor endret andelstallet i kolonne C. I rødlisten ble dette oppgitt til "&gt; 50 %".</t>
  </si>
  <si>
    <t xml:space="preserve">Skorpelav er ofte vanskelig å artsbestemme i felt, men dette er en lett synlig art som lichenologer ville merket seg om de kom over den i naturen. På den annen side er arten mulig å forveksle med nærstående arter, så det kan tenkes at den ligger i norske herbarier under andre navn. I følge Rødliste 2015 er det gjort spesifikke søk etter arten lenger opp langs Otra på tilsynelatende gunstige lokaliteter, uten at nye populasjoner er blitt oppdaget. Arter i slekta kartlav (Rhizocarpon) produserer rikelig  med sporer, noe som gjør at de kan spre seg lett, og mange arter har da vide utbredelser, ofte med stor avstand mellom kjente lokaliteter (se f.eks. kart i Ihlen 2004). Derfor kan det tenkes at tosporet skjoldkartlav kan ha etablert seg både nært og fjernt fra Hallandsfossen. På den anne side kan det også tenkes at populasjonen ved Hallandsfossen er resultatet av en enkel vellykket langdistansespredning. Arten har flest kjente forekomster i Nord-Amerika, inkludert Grønland. Den er imidlertid også kjent fra to lokaliteter på Svalbard (Øvstedal mfl. 2009) og en lokalitet i Sverige. To innsamlinger fra Sverige bestemt til denne arten finnes i herbariet ved Arizona State University. Disse er samlet i 1992 i Näverkärr i Lysekil, ca. 59 km sør for norskegrensen. Disse innsamlingene kan ikke være kjent for svenske lichenologer, ettersom arten ikke er med i den svenske skoreplavsfloraen (Foucard 2001) og forekomsten er heller ikke inkludert i sjekklisten over lavarter i Fennoskandia (Santesson mfl. 2004). Den svenske Artdatabanken (2015) skriver spesifikt at arten ikke finnes i Sverige. Det bør være lite tvil om at innsamlingene som ligger i herbariet i Arizona er korrekt bestemt. Innsamler kjenner trolig denne arten godt fra sin forskning i Nord-Amerika. </t>
  </si>
  <si>
    <t>Alt i alt heller vi til å tro at arten finnes flere steder i fastlands-Norge. Hele strekket av Otra-vassdraget sør til utløpet samt søndre deler av Østfold peker seg ut som de mest aktuelle stedene å lete. Forekomsten i Lysekil antyder at arten også kan vokse på kystberg, og det åpner opp for et enormt antall av tilsynelatende gunstige lokaliteter for denne arten.</t>
  </si>
  <si>
    <t>Videre antyder forekomstene på Svalbard og Grønland at arten også kan hat et arktisk-alpint tyngdepunkt. Dette øker sannsynligheten for at arten også vokser i nordnorske fjellområder.</t>
  </si>
  <si>
    <t>&lt; 1 %</t>
  </si>
  <si>
    <t>25 - 50 %</t>
  </si>
  <si>
    <t>Ihlen, P.G. 2004. Taxonomy of the non-yellow species of Rhizocarpon (Rhizocarpaceae, lichenized Ascomycota) in the Nordic countries, with hyaline and muriform ascospores. Mycological Research 108: 533-570.</t>
  </si>
  <si>
    <t>Lücking, R., Moncada, B., McCune, B., Farkas, E., Goffinet, B., Parker, D., Chaves, J.L., Lökös, L., Nelson, P.R., Spribille, T., Stenroos, S., Wheeler, T., Yanez-Ayabaca, A., Dillman, K., Gockman, O.T., Goward, T., Hollinger, J., Tripp, E.A., Villella, J., Álvaro-Alba, W.R., Arango, J.C., Cáceres, M.E.S., Coca, L.F., Printzen, C., Rodríguez, C., Scharnagl, K., Rozzi, R., Soto-Medina, E. &amp; Yakovchenko, L.S. 2017. Pseudocyphellaria crocata (Ascomycota: Lobariaceae) in the Americas is revealed to be thirteen species, and none of them is P. crocata. The Bryologist 120: 441-500.</t>
  </si>
  <si>
    <t>McCune, B., Timdal, E. &amp; Bendiksby, M. 2016. Rhizocarpon quinonum, a new anthraquinone-containing species from the Alaska Peninsula. The Lichenologist 48: 367-375.</t>
  </si>
  <si>
    <t>Santesson, R., Moberg, R., Nordin, A., Tønsberg, T. &amp; Vitikainen, O. 2004. Lichen-forming and lichenicolous fungi of Fennoscandia. Museum of Evolution, Uppsala Universitet, Uppsala.</t>
  </si>
  <si>
    <t>Timdal, E. &amp; Holtan-Hartwig, J. 1988. A preliminary key to Rhizocarpon in Scandinavia. Graphis Scripta 2: 41-54.</t>
  </si>
  <si>
    <t>Tuckerman, E. 1872. Genera Lichenum: an arrangement of the North American lichens. Amherst, Mass., USA.</t>
  </si>
  <si>
    <t>Westberg, M., Timdal, E., Asplund, J., Bendiksby, M., Haugan, R., Jonsson, F., Larsson, P., Odelvik, G., Wedin, M. &amp; Millanes, A.M. 2015. New records of lichenized and lichenicolous fungi in Scandinavia. MycoKeys 11: 33-61.</t>
  </si>
  <si>
    <t>Arten er i Norge utenom Svalbard kun kjent fra granittisk berg. Det kan tenkes at fossesprøyt har en positiv effekt, og at det er en av årsakene til at arten har etablert seg på begge sider av denne fossen.</t>
  </si>
  <si>
    <t>Kunnskapen om livshistorieteori er generelt lite utviklet for lav. Etablerte individer av kartlav er generelt svært langtlevende og har sterk kompetitiv evne mot andre skorpelav. Dens tilknytning til fossesprøysone kan antyde at den ikke er så stresstolerant for langvarig uttørring. Denne arten produserer rikelig med sporer som lett fraktes med vind. I så måte har den også en ruderal strategi for å kunne etablere seg på nye voksesteder når de dukker opp, i dette tilfellet åpne steinflater.</t>
  </si>
  <si>
    <t>Konkurranse: Andre lav med preferanse for granittiske bergflater konkurrerer med tosporet skjoldkartlav om egnete voksesteder. I kontaktflaten mellom to individer foregår en langvarig kjemisk krigføring, som for kartlav kan pågå i flere hundre år.</t>
  </si>
  <si>
    <t>Vi har ikke funnet informasjon om hvilke arter som vokser i direkte kontakt med tosporet skjoldkartlav på denne ene kjente lokaliteten.</t>
  </si>
  <si>
    <t>Øvstedal, D.O., Tønsberg, T. &amp; Elvebakk, A. 2009. The lichen flora of Svalbard. Sommerfeltia 33. Naturhistorisk museum, Universitetet i Oslo, Oslo.</t>
  </si>
  <si>
    <t xml:space="preserve">Informasjonen gitt av Øvstedal mfl. (2009) antyder at arten er reelt sjelden på Svalbard. Det er derfor forunderlig at arten ikke også er inkludert i rødlisten for Svalbard. </t>
  </si>
  <si>
    <t>Symbiose: Trebouxia sp(p).</t>
  </si>
  <si>
    <t>Livsviktig. Mykobionten er ikke i stand til å leve lenge uten tilgang til algens fotosynteseprodukter.</t>
  </si>
  <si>
    <t>Livsmedium for andre: lichenikole sopp, midd, spretthaler, bakterier</t>
  </si>
  <si>
    <t>Som for lav generelt antas det at små invertebrater, mikrosopp og bakterier lever delvis inni laven eller innimellom folder og rynker på laven. Lichenikole sopp kan være skadegjørende for lav som blir angrepet.</t>
  </si>
  <si>
    <t>Autotrof: grønnalgen produserer fotosynteseprodukter som soppkomponenten nyttiggjør seg. Soppen tar også opp mineraler og næringsstoffer direkte fra regnvann og fossesprøyt eller fra vannet som sildrer nedover berget.</t>
  </si>
  <si>
    <t>Primærprodusent</t>
  </si>
  <si>
    <t>Reguleringstjenester: karbonlagring</t>
  </si>
  <si>
    <t>Støttende stjenester: fotosyntese</t>
  </si>
  <si>
    <t>Kulturelle tjenester: rekreasjon</t>
  </si>
  <si>
    <t>Trolig er det kun et fåtall mennesker i Norge som leter etter denne arten som en rekreasjonsutfoldelse. Dens bidrag til økosystemtjenesten er derfor ubetydelig.</t>
  </si>
  <si>
    <t>Gitt artens svært marginale biomasse er dens bidrag til primærproduksjon ubetydelig.</t>
  </si>
  <si>
    <t>Påvirkning på habitat &gt; Habitatpåvirkning - ikke jord- eller skogbruksaktivitet (terrestrisk) &gt; Utbygging/utvinning</t>
  </si>
  <si>
    <t>En potensiell trussel er skader påført ved en eventuell utbygging av broa.</t>
  </si>
  <si>
    <t>Påvirkning på habitat &gt; Habitatpåvirkning i limnisk miljø &gt; Vannløpsendring (flomhindring, kanalisering, utretting, moloer, terskler mm.)</t>
  </si>
  <si>
    <t> En eventuell regulering av vannføringen i elva vil muligens kunne medføre endring av de økologiske forholdene på svabergene.</t>
  </si>
  <si>
    <t>Menneskelig forstyrrelse &gt; Innsamling</t>
  </si>
  <si>
    <t>Antall reproduserende individ er anlått til 50. I de senere år er det  fra lokaliteten blitt foretatt syv innsamlinger (seks til herb. O (Naturhistorisk museum, Oslo) og ett til herbariet hos Biofokus) i forskningsøyemed. I tillegg samlet Degelius to innsamlinger i 1955 (lagret i herb. UPS). Det vil si at ni av 50 individer, dvs. 18 %, er blitt påvirket av innsamling. Trolig har ikke hele individer blitt samlet inn, men likefullt påvirker slik innsamling trolig levedyktigheten til gjenværende del av disse i utganspunktet langlevde individene som det er blitt samlet fra.</t>
  </si>
  <si>
    <t>Tilfeldig mortalitet &gt; Andre &gt; Andre</t>
  </si>
  <si>
    <t xml:space="preserve">En så liten populasjon innenfor et så avgrenset areal kan bli utsatt for tilfeldige ekstreme hendelser som kan sette hele populasjonen under stor fare. Slike hendelser kan være klimatiske, hydrologiske, biologiske eller antropogene. Det er for eksempel kjent at uvanlig langt snøleie kan forårsake død hos kartlav (Benedict 1990). Risikoen for at en slik hendelse som tar livet av hele populasjonen skal inntreffe, er imidlertid svære liten. </t>
  </si>
  <si>
    <r>
      <t>Benedict</t>
    </r>
    <r>
      <rPr>
        <sz val="11"/>
        <color rgb="FF000000"/>
        <rFont val="Calibri"/>
        <family val="2"/>
        <scheme val="minor"/>
      </rPr>
      <t>, J.B. 1990. Lichen mortality due to late-lying snow: results of a transplant study. Arctic and Alpine Research 22: 81-89.</t>
    </r>
  </si>
  <si>
    <t>Opphørt, kan inntreffe igjen</t>
  </si>
  <si>
    <t>Minoriteten av populasjonene påvirkes (&lt; 50 %)</t>
  </si>
  <si>
    <t>Betydelig innsamling til forskningsformål og dokumentasjon.</t>
  </si>
  <si>
    <t>Stokastiske, ekstreme hendelser</t>
  </si>
  <si>
    <t>Sårbar</t>
  </si>
  <si>
    <t>VU</t>
  </si>
  <si>
    <t>Antall reproduserende individ</t>
  </si>
  <si>
    <t>&gt;250</t>
  </si>
  <si>
    <t>&lt;50</t>
  </si>
  <si>
    <t>Lokaliteter</t>
  </si>
  <si>
    <t>&gt;5</t>
  </si>
  <si>
    <t>&lt;20 km2</t>
  </si>
  <si>
    <t>&gt;100 km2</t>
  </si>
  <si>
    <t>Svært og temmelig kalkfattig temmelig lite tørkeutsatt berg med periodisk overrisling</t>
  </si>
  <si>
    <t>T1-22</t>
  </si>
  <si>
    <t>Voksested</t>
  </si>
  <si>
    <t>Merk! Disse er tolket ut fra et regneark produsert av Harald Bratli. Regnearket gir ingen rangering av viktighet. Tilgjengelig litteratur gir heller ingen grunnlag til å rangere disse etter viktighet. Bratli skriver: "Arten er bare kjent fra en lokalitet og beskrivelsen av økologien derfra er mangelfull". Vi stiller oss enige i det utsagnet. Berget er beskrevet å være granittisk. Det kan tenkes at fossesprøyt har en positiv effekt, og at det er en av årsakene til at arten har etablert seg rundt denne fossen.</t>
  </si>
  <si>
    <t>Svært og temmelig kalkfattig temmelig lite tørkeutsatt bergknaus</t>
  </si>
  <si>
    <t>T1-42</t>
  </si>
  <si>
    <t>Vern av kjent lokalitet ved Hallandsfossen vil sikre lokaliteten mot mulige framtidige inngrep. Populasjonen bør beskrives nøyaktig, dvs. at følgene data innsamles og raspportes offentlig: økologiske forhold, nøyaktig antall individer, variasjon i individstørrelse, assosierte arter, synlige skader. Individene bør overvåkes. Dette vil gi informasjon om vekstrate og mulige utdøinger eller nyetableringer, og mulige konsekvenser av uforutsette hendelser.</t>
  </si>
  <si>
    <t>De åpne bergflatene på begge sider av Otra, både nord og sør for vegbru har et areal på omtrent 30 dekar. Hele dette arealet bør vurderes vernet. Tosporet skjoldkartlav er kjent fra et mer begrenset areal (ca. halvparten).</t>
  </si>
  <si>
    <t>Arealet bør sikres mot alle typer inngrep, inkludert nedbygging og mineralutvinning.</t>
  </si>
  <si>
    <t>Vil også føre til bevaring av en rekke andre arter, deriblant flere truede arter. På lokaliteten er det tidligere blitt samlet inn bl.a. årelær (VU; eneste kjente norske forekomst utenfor Østlandet) og leirglye (CR; eneste kjente forekomst av denne arten på Sørlandet). Svabergene er også eneste kjente norske lokalitet for skorpelaven Acarospora pyrenopsoides, som nylig ble oppdaget der (Westberg mfl. 2015). I nærområdet er det for øvrig registrert kort trollskjegg (NT) og ett individ av gråbrun svevefjærmøll (NT), men disse er nok ikke registrert på selve svabergene. For øvrig er det registrert en rekke livskraftige arter på og nær svabergene. Samtidig kan det tenkes at det finnes flere truede arter innen andre artsgrupper enn lav. Overvåking vil gi bedre kunskap om populasjonsdynamikk og økologiske krav for denne og andre arter.</t>
  </si>
  <si>
    <t>Ettersom arten i dag kun er kjent fra den ene lokaliteten, bør en gjøre forsøk på oppformering ex situ basert på materiale fra denne lokaliteten. En kan forsøke å dyrke små fragmenter av thallus (som inkluderer både sopp- og algekomponent). Fragmentene bør limes fast til flate granittiske steiner. Under rette forhold vil fragmentene sakte men sikkert vokse seg større. Ved ønsket thallusstørrelse (ca. 1 cm diam.), kan steinene fraktes til egnede lokaliter for utplassering. Steinene må da festes til svaberg med skruer eller lim. Kartlav vokser imidlertid svært sakte, noe som gjør dette til en svært tidkrevende prosess.</t>
  </si>
  <si>
    <t>Gjøres under kontrollerte forhold i klimalaboratorium (fytotron).</t>
  </si>
  <si>
    <t>Utplasserte individer bør overvåkes med tanke på overlvelse og vekstrate.</t>
  </si>
  <si>
    <t>Vil lede til erfaringsbasert kunnskap om oppformering av skorpelav i et bevaringsøyemed. Oppformering av skoreplav er svært lite utprøvd.</t>
  </si>
  <si>
    <t>Sikring av allerede kjente lokalitet vil ikke bidra til delmålet om økning i forekomstareal og antall lokaliteter. Tiltakets måloppnåelse vurderes derfor å være lavere enn 50 %, og det er derfor ikke lagt inn informasjon i feltene til venstre om delmål.</t>
  </si>
  <si>
    <t>Det er kun lav sannsynlighet for at dette tiltaket vil lykkes. På den annen side er det lite kostnadskrevende å iverksette initierende fase av tiltaket. Det kan anses som en "siste sjanse", hvis populasjonen går inn i en nedadgående trend.</t>
  </si>
  <si>
    <t>Forarbeid: Utvalg av lokaliteteter basert på tilsynelatende velegnede levevilkår for arten innenfor områder angitt i cellen til venstre. Verneområder hvorfra arten ikke allerede er kjent kan være høyaktuelle. Bruk av flybilder og andre data for å velge ut lokaliteter. Feltarbeid: gjennomføres med kompetent personale som må dokumentere nøyaktig hvor de befarer ved hjelp av GPS-sporing. De må dokumentere antall individer av arten på hvert voksested, angi nøyaktig antall forekomster med GPS-posisjon for hver av disse, liste opp assosierte arter, og anslå mulige påvirkningsfaktorer. Innsamling må ikke sette populasjonene under økt trussel. Økologiske faktorer som bør analyseres er: assosierte arter, høyde over havet, helningsgrad, himmelretning, substrattype (surt, kalkholdig, tørt, sildrevann, i eller utenfor fossesprøytsone, etc.). Etterarbeid: Små prøver av arten samles inn på alle lokaliteter der det er forsvarlig med innsamling, dette for å oppnå sikker artsidentifisering i laboratorium vha. anatomiske, fylogenetiske og kjemiske analyser. Alle innsamlinger fra Norge som ligger i offentlige herbarier som er blitt bestemt til andre nærstående arter og som ikke er blitt revidert av ekspert, bør gjennomgås. Prosjektet må lede til en detaljert, offentlig tilgjengelig utredning med alle ovennevnte opplysninger inkludert.</t>
  </si>
  <si>
    <t xml:space="preserve">Til tross for noe ettersøk av arten langs Otra virker det svært sannsynlig at en rekke populasjoner ennå ikke er blitt oppdaget. Kunnskapsinnhenting vil også gi økt kunnskap om en rekke andre arter som er assosiert med tosporet skjoldkartlav. </t>
  </si>
  <si>
    <t>Som omtalt tidligere i dette kunnskapgrunnlaget, da arten er blitt mangelfullt ettersøkt virker det sannsynlig at det finnes uoppdagede populasjoner av arten. Godt planlagte feltundersøkelser med kompetent personale vil kunne lede til oppdagelser av nye forekomster av denne arten. Undersøkelsene bør i første omgang rette seg mot nærområdet til kjent lokalitet, dvs. svaberg langs Otra helt sør til Kristiandsand, eventuelt langs andre vassdrag i Agder. Trolig bør lokaliteter nær fosser prioriteres først, ettersom vi antar at fossesprøyt kan ha en positiv effekt på artens vekst. Også Østfold peker seg ut som et aktuelt område å lete etter arten, dette basert på forekomst på svensk side i et habitat som det er rikelig av langs kysten av Østfold. Forekomstene på Svalbard og Grønland antyder at arten også kan ha en arktisk-alpin utbredelse. Sånn sett kan arten kunne forekomme hvor som helst langs fjellkjeden eller langs kysten. Det vil være som å lete etter nåla i høystakken å lete etter arten langt unna kjente forekomster. Et mer aktuelt tiltak er å ha en kritisk gjennomgang av norsk herbariemateriale av nærstående arter for å se om noen av disse innsamlingene kan være feilbestemt. Eventuelle nyoppdagede forekomster bør overvåkes.</t>
  </si>
  <si>
    <t>En overvåking av lokaliteter som oppdages under Prosjekt 1, bør iverksettes. Mål for overvåkningen skal være å fastslå abundansdynamikk og forklare eventuelle variasjoner i populasjonsstørrelse over tid. Det vil si at utførende biologer må evaluere hvilke eksterne faktorer som leder til endringer. Mikroklima bør overvåkes vha. temperatur-, lys- og fuktighetsmålere. Samtidig bør det letes etter nyetableringer. Dette gjøres ved detaljert saumfaring, med bruk av lupe, av bergflater etter små individer som kan tilhøre denne arten. Dette vil gi et innblikk i artens reproduksjonsevne på gitt lokalitet, og dermed bedre estimater for sannynlighet for overlevelse. Arbeidet må lede til en detaljert, offentlig tilgjengelig utredning med alle ovennevnte opplysninger inkludert.</t>
  </si>
  <si>
    <t>Kostnadsusikkerhet</t>
  </si>
  <si>
    <t>Svært usikker (0-25%)</t>
  </si>
  <si>
    <t>Trolig lave til middels kostnader</t>
  </si>
  <si>
    <t xml:space="preserve">Trolig lave til middels kostnader
</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</si>
  <si>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</si>
  <si>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</si>
  <si>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</si>
  <si>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</si>
  <si>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</si>
  <si>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</si>
  <si>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</si>
  <si>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</si>
  <si>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</si>
  <si>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</si>
  <si>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</si>
  <si>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</si>
  <si>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</si>
  <si>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</si>
  <si>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</si>
  <si>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</si>
  <si>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</si>
  <si>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</si>
  <si>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</si>
  <si>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</si>
  <si>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</si>
  <si>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</si>
  <si>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</si>
  <si>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</si>
  <si>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</si>
  <si>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</si>
  <si>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</si>
  <si>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</si>
  <si>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</si>
  <si>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</si>
  <si>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</si>
  <si>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</si>
  <si>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</si>
  <si>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</si>
  <si>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</si>
  <si>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</si>
  <si>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</si>
  <si>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</si>
  <si>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</si>
  <si>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</si>
  <si>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</si>
  <si>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</si>
  <si>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</si>
  <si>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</si>
  <si>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</si>
  <si>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</si>
  <si>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</si>
  <si>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</si>
  <si>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</si>
  <si>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</si>
  <si>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</si>
  <si>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</si>
  <si>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</si>
  <si>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</si>
  <si>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</si>
  <si>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</si>
  <si>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l hos Naturhistorisk Museum - UiO</t>
  </si>
  <si>
    <t>Kritisk truet (CR)</t>
  </si>
  <si>
    <t>Rhizocarpon bolanderi</t>
  </si>
  <si>
    <t>tosporet skjold</t>
  </si>
  <si>
    <t>Lav</t>
  </si>
  <si>
    <t>Timdal, E.</t>
  </si>
  <si>
    <t>Hallandsfossen</t>
  </si>
  <si>
    <t>7 m</t>
  </si>
  <si>
    <t>Valle</t>
  </si>
  <si>
    <t>Aust-Agder</t>
  </si>
  <si>
    <t>Belagt funn</t>
  </si>
  <si>
    <t>Nei</t>
  </si>
  <si>
    <t>163366</t>
  </si>
  <si>
    <t>POINT (73291 6585339)</t>
  </si>
  <si>
    <t>species</t>
  </si>
  <si>
    <t>No</t>
  </si>
  <si>
    <t>urn:catalog:O:L:163366</t>
  </si>
  <si>
    <t>11305</t>
  </si>
  <si>
    <t>O</t>
  </si>
  <si>
    <t>l</t>
  </si>
  <si>
    <t>163367</t>
  </si>
  <si>
    <t>POINT (73289 6585319)</t>
  </si>
  <si>
    <t>urn:catalog:O:L:163367</t>
  </si>
  <si>
    <t>11306</t>
  </si>
  <si>
    <t>163368</t>
  </si>
  <si>
    <t>POINT (73286 6585289)</t>
  </si>
  <si>
    <t>urn:catalog:O:L:163368</t>
  </si>
  <si>
    <t>11307</t>
  </si>
  <si>
    <t>163372</t>
  </si>
  <si>
    <t>POINT (73329 6585427)</t>
  </si>
  <si>
    <t>urn:catalog:O:L:163372</t>
  </si>
  <si>
    <t>11311</t>
  </si>
  <si>
    <t>163373</t>
  </si>
  <si>
    <t>POINT (73314 6585267)</t>
  </si>
  <si>
    <t>urn:catalog:O:L:163373</t>
  </si>
  <si>
    <t>11312</t>
  </si>
  <si>
    <t>Klepsland, Jon T.</t>
  </si>
  <si>
    <t>186026</t>
  </si>
  <si>
    <t>POINT (73317 6585186)</t>
  </si>
  <si>
    <t>urn:catalog:O:L:186026</t>
  </si>
  <si>
    <t>JK12-L010</t>
  </si>
  <si>
    <t>BioFokus</t>
  </si>
  <si>
    <t>biofokus hos BioFokus</t>
  </si>
  <si>
    <t>10 m</t>
  </si>
  <si>
    <t>POINT (73315 6585184)</t>
  </si>
  <si>
    <t>biofokus</t>
  </si>
  <si>
    <t>Billefjorden</t>
  </si>
  <si>
    <t>Colesbukta</t>
  </si>
  <si>
    <t>Påvirkningsfaktor 4</t>
  </si>
  <si>
    <t>Økonomisk analyse</t>
  </si>
  <si>
    <t>Øyvind Nystad Handberg &amp; Kristin Magnussen, Menon</t>
  </si>
  <si>
    <r>
      <t xml:space="preserve">Kunnskapsgrunnlag for </t>
    </r>
    <r>
      <rPr>
        <i/>
        <sz val="11"/>
        <color theme="1"/>
        <rFont val="Calibri"/>
        <family val="2"/>
        <scheme val="minor"/>
      </rPr>
      <t>Rhizocarpon bolanderi</t>
    </r>
    <r>
      <rPr>
        <sz val="11"/>
        <color theme="1"/>
        <rFont val="Calibri"/>
        <family val="2"/>
        <scheme val="minor"/>
      </rPr>
      <t xml:space="preserve"> - Tiltak for å ta vare på trua natur</t>
    </r>
  </si>
  <si>
    <t>Vedlegg 48 til NINA rapport 1626: Aalberg Haugen, I.M. et al. 2019. Tiltak for å ta vare på trua natur. Kunnskapsgrunnlag for 90 trua arter og 33 trua naturtyper. NINA Rapport 1626. Norsk institutt for naturforskning</t>
  </si>
  <si>
    <t>Jarle W. Bjerke, 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</si>
</sst>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113">
    <xf numFmtId="0" fontId="0" fillId="0" borderId="0" xfId="0"/>
    <xf numFmtId="0" fontId="0" fillId="0" borderId="0" xfId="0" applyFont="1"/>
    <xf numFmtId="0" fontId="0" fillId="0" borderId="0" xfId="0" applyBorder="1"/>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4" fillId="0" borderId="0" xfId="0" applyFont="1" applyFill="1" applyBorder="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Fill="1" applyBorder="1" applyAlignment="1">
      <alignment vertical="center" wrapText="1"/>
    </xf>
    <xf numFmtId="0" fontId="1" fillId="0" borderId="0" xfId="0" applyFont="1" applyFill="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0" fillId="3" borderId="0" xfId="0" applyFill="1" applyAlignment="1">
      <alignment wrapText="1"/>
    </xf>
    <xf numFmtId="0" fontId="0" fillId="0" borderId="9" xfId="0" applyBorder="1"/>
    <xf numFmtId="0" fontId="1" fillId="0" borderId="9" xfId="0" applyFont="1" applyBorder="1"/>
    <xf numFmtId="49" fontId="0" fillId="3" borderId="9" xfId="0" applyNumberFormat="1" applyFont="1" applyFill="1" applyBorder="1"/>
    <xf numFmtId="0" fontId="1" fillId="2" borderId="9" xfId="0" applyFont="1" applyFill="1" applyBorder="1"/>
    <xf numFmtId="49" fontId="0" fillId="3" borderId="9" xfId="0" applyNumberFormat="1" applyFill="1" applyBorder="1"/>
    <xf numFmtId="0" fontId="0" fillId="2" borderId="9" xfId="0" applyFill="1" applyBorder="1"/>
    <xf numFmtId="0" fontId="0" fillId="3" borderId="9" xfId="0" applyFill="1" applyBorder="1"/>
    <xf numFmtId="0" fontId="0" fillId="3" borderId="9" xfId="0" applyFill="1" applyBorder="1" applyAlignment="1">
      <alignment wrapText="1"/>
    </xf>
    <xf numFmtId="49" fontId="2" fillId="3" borderId="9" xfId="0" applyNumberFormat="1" applyFont="1" applyFill="1" applyBorder="1" applyAlignment="1">
      <alignment vertical="center"/>
    </xf>
    <xf numFmtId="0" fontId="2" fillId="2" borderId="9" xfId="0" applyFont="1" applyFill="1" applyBorder="1" applyAlignment="1">
      <alignment vertical="center"/>
    </xf>
    <xf numFmtId="0" fontId="0" fillId="3" borderId="9" xfId="0" applyFont="1" applyFill="1" applyBorder="1"/>
    <xf numFmtId="49" fontId="0" fillId="0" borderId="9" xfId="0" applyNumberFormat="1" applyFill="1" applyBorder="1"/>
    <xf numFmtId="0" fontId="0" fillId="0" borderId="9" xfId="0" applyFill="1" applyBorder="1"/>
    <xf numFmtId="0" fontId="1" fillId="0" borderId="9" xfId="0" applyFont="1" applyFill="1" applyBorder="1"/>
    <xf numFmtId="0" fontId="0" fillId="0" borderId="9" xfId="0" applyFont="1" applyFill="1" applyBorder="1"/>
    <xf numFmtId="49" fontId="0" fillId="3" borderId="9" xfId="0" applyNumberFormat="1" applyFill="1" applyBorder="1" applyAlignment="1">
      <alignment wrapText="1"/>
    </xf>
    <xf numFmtId="49" fontId="2" fillId="3" borderId="9" xfId="0" applyNumberFormat="1" applyFont="1" applyFill="1" applyBorder="1" applyAlignment="1">
      <alignment vertical="center" wrapText="1"/>
    </xf>
    <xf numFmtId="49" fontId="2" fillId="3" borderId="9" xfId="0" applyNumberFormat="1" applyFont="1" applyFill="1" applyBorder="1" applyAlignment="1">
      <alignment wrapText="1"/>
    </xf>
    <xf numFmtId="0" fontId="0" fillId="3" borderId="9" xfId="0" applyFont="1" applyFill="1" applyBorder="1" applyAlignment="1">
      <alignment wrapText="1"/>
    </xf>
    <xf numFmtId="9" fontId="2" fillId="3" borderId="0" xfId="0" applyNumberFormat="1" applyFont="1" applyFill="1" applyBorder="1" applyAlignment="1">
      <alignment vertical="center" wrapText="1"/>
    </xf>
    <xf numFmtId="0" fontId="0" fillId="3" borderId="9" xfId="0" applyFill="1" applyBorder="1" applyAlignment="1">
      <alignment vertical="top" wrapText="1"/>
    </xf>
    <xf numFmtId="0" fontId="1" fillId="3" borderId="9" xfId="0" applyFont="1" applyFill="1" applyBorder="1" applyAlignment="1">
      <alignment wrapText="1"/>
    </xf>
    <xf numFmtId="0" fontId="1" fillId="0" borderId="10" xfId="0" applyFont="1" applyBorder="1"/>
    <xf numFmtId="0" fontId="0" fillId="3" borderId="11" xfId="0" applyFill="1" applyBorder="1"/>
    <xf numFmtId="0" fontId="9" fillId="4" borderId="9" xfId="0" applyFont="1" applyFill="1" applyBorder="1" applyAlignment="1">
      <alignment vertical="center"/>
    </xf>
    <xf numFmtId="0" fontId="10" fillId="3" borderId="9" xfId="0" applyFont="1" applyFill="1" applyBorder="1" applyAlignment="1">
      <alignment wrapText="1"/>
    </xf>
    <xf numFmtId="0" fontId="10" fillId="3" borderId="9" xfId="0" applyFont="1" applyFill="1" applyBorder="1"/>
    <xf numFmtId="0" fontId="1" fillId="0" borderId="10" xfId="0" applyFont="1" applyBorder="1" applyAlignment="1">
      <alignment wrapText="1"/>
    </xf>
    <xf numFmtId="0" fontId="9" fillId="0" borderId="0" xfId="1"/>
    <xf numFmtId="14" fontId="9" fillId="0" borderId="0" xfId="1" applyNumberFormat="1"/>
    <xf numFmtId="14" fontId="9" fillId="0" borderId="0" xfId="1" applyNumberFormat="1" applyFont="1" applyBorder="1" applyAlignment="1" applyProtection="1"/>
    <xf numFmtId="14" fontId="9" fillId="0" borderId="0" xfId="1" applyNumberFormat="1" applyBorder="1"/>
    <xf numFmtId="14" fontId="0" fillId="0" borderId="0" xfId="0" applyNumberFormat="1"/>
    <xf numFmtId="0" fontId="0" fillId="0" borderId="0" xfId="0" applyAlignment="1"/>
    <xf numFmtId="0" fontId="0" fillId="3" borderId="9" xfId="0" applyFill="1" applyBorder="1" applyAlignment="1"/>
    <xf numFmtId="0" fontId="0" fillId="3" borderId="9" xfId="0" applyFont="1" applyFill="1" applyBorder="1" applyAlignment="1"/>
    <xf numFmtId="49" fontId="0" fillId="3" borderId="9" xfId="0" applyNumberFormat="1" applyFill="1" applyBorder="1" applyAlignment="1"/>
    <xf numFmtId="0" fontId="0" fillId="2" borderId="9" xfId="0" applyFill="1" applyBorder="1" applyAlignment="1"/>
    <xf numFmtId="0" fontId="2" fillId="0" borderId="0" xfId="0" applyFont="1" applyFill="1" applyBorder="1" applyAlignment="1">
      <alignment vertical="center"/>
    </xf>
    <xf numFmtId="0" fontId="1" fillId="0" borderId="0" xfId="0" applyFont="1" applyFill="1" applyAlignment="1"/>
    <xf numFmtId="49" fontId="2" fillId="3" borderId="9" xfId="0" applyNumberFormat="1" applyFont="1" applyFill="1" applyBorder="1" applyAlignment="1"/>
    <xf numFmtId="0" fontId="0" fillId="0" borderId="0" xfId="0" applyFill="1" applyAlignment="1"/>
    <xf numFmtId="0" fontId="0" fillId="3" borderId="0" xfId="0" applyFont="1" applyFill="1" applyBorder="1" applyAlignment="1"/>
    <xf numFmtId="0" fontId="0" fillId="0" borderId="0" xfId="0" applyFill="1" applyBorder="1" applyAlignment="1"/>
    <xf numFmtId="0" fontId="1" fillId="0" borderId="0" xfId="0" applyFont="1" applyFill="1" applyBorder="1" applyAlignment="1">
      <alignment vertical="top"/>
    </xf>
    <xf numFmtId="0" fontId="0" fillId="3" borderId="0" xfId="0" applyFont="1" applyFill="1" applyBorder="1" applyAlignment="1">
      <alignment vertical="top"/>
    </xf>
    <xf numFmtId="0" fontId="0" fillId="3" borderId="0" xfId="0" applyFont="1" applyFill="1" applyBorder="1" applyAlignment="1" applyProtection="1">
      <alignment vertical="top"/>
      <protection hidden="1"/>
    </xf>
    <xf numFmtId="0" fontId="0" fillId="0" borderId="0" xfId="0" applyFont="1" applyAlignment="1"/>
    <xf numFmtId="0" fontId="0" fillId="3" borderId="10" xfId="0" applyFill="1" applyBorder="1" applyAlignment="1"/>
    <xf numFmtId="0" fontId="0" fillId="3" borderId="10" xfId="0" applyFont="1" applyFill="1" applyBorder="1" applyAlignment="1"/>
    <xf numFmtId="0" fontId="0" fillId="0" borderId="0" xfId="0" applyAlignment="1">
      <alignment horizontal="center" vertical="top" wrapText="1"/>
    </xf>
    <xf numFmtId="0" fontId="1" fillId="0" borderId="0" xfId="0" applyFont="1" applyFill="1" applyBorder="1" applyAlignment="1">
      <alignment horizontal="center"/>
    </xf>
    <xf numFmtId="0" fontId="1" fillId="2" borderId="0" xfId="0" applyFont="1" applyFill="1"/>
  </cellXfs>
  <cellStyles count="2">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6"/>
  <sheetViews>
    <sheetView tabSelected="1" zoomScaleNormal="100" workbookViewId="0">
      <selection activeCell="C5" sqref="C5"/>
    </sheetView>
  </sheetViews>
  <sheetFormatPr defaultRowHeight="15" x14ac:dyDescent="0.25"/>
  <cols>
    <col min="1" max="1" width="34.5703125" customWidth="1"/>
    <col min="2" max="2" width="55" style="50" customWidth="1"/>
    <col min="3" max="3" width="39.85546875" style="60" customWidth="1"/>
    <col min="4" max="4" width="19.140625" style="60" customWidth="1"/>
    <col min="5" max="5" width="68.85546875" style="60" customWidth="1"/>
    <col min="6" max="6" width="27.42578125" customWidth="1"/>
    <col min="7" max="7" width="25.28515625" bestFit="1" customWidth="1"/>
    <col min="8" max="8" width="41" customWidth="1"/>
    <col min="9" max="9" width="18.7109375" customWidth="1"/>
    <col min="10" max="10" width="11.140625" customWidth="1"/>
  </cols>
  <sheetData>
    <row r="1" spans="1:12" x14ac:dyDescent="0.25">
      <c r="A1" t="s">
        <v>518</v>
      </c>
    </row>
    <row r="2" spans="1:12" x14ac:dyDescent="0.25">
      <c r="A2" t="s">
        <v>519</v>
      </c>
    </row>
    <row r="3" spans="1:12" ht="30" x14ac:dyDescent="0.25">
      <c r="B3" s="51" t="s">
        <v>154</v>
      </c>
      <c r="G3" s="15"/>
      <c r="H3" s="14"/>
      <c r="I3" s="15"/>
      <c r="J3" s="15"/>
      <c r="K3" s="15"/>
      <c r="L3" s="15"/>
    </row>
    <row r="4" spans="1:12" x14ac:dyDescent="0.25">
      <c r="A4" s="5" t="s">
        <v>42</v>
      </c>
      <c r="B4" s="52" t="s">
        <v>41</v>
      </c>
      <c r="C4" s="61" t="s">
        <v>9</v>
      </c>
      <c r="D4" s="61" t="s">
        <v>105</v>
      </c>
      <c r="E4" s="61" t="s">
        <v>10</v>
      </c>
      <c r="F4" s="15"/>
      <c r="G4" s="13"/>
      <c r="H4" s="15"/>
      <c r="I4" s="15"/>
      <c r="J4" s="15"/>
      <c r="K4" s="15"/>
    </row>
    <row r="5" spans="1:12" x14ac:dyDescent="0.25">
      <c r="A5" s="5" t="s">
        <v>125</v>
      </c>
      <c r="B5" s="50" t="s">
        <v>126</v>
      </c>
      <c r="C5" s="62" t="s">
        <v>520</v>
      </c>
      <c r="D5" s="63"/>
      <c r="F5" s="15"/>
      <c r="G5" s="13"/>
      <c r="H5" s="15"/>
      <c r="I5" s="15"/>
      <c r="J5" s="15"/>
      <c r="K5" s="15"/>
    </row>
    <row r="6" spans="1:12" x14ac:dyDescent="0.25">
      <c r="A6" s="5" t="s">
        <v>516</v>
      </c>
      <c r="B6" t="s">
        <v>126</v>
      </c>
      <c r="C6" s="64" t="s">
        <v>517</v>
      </c>
      <c r="D6" s="112"/>
      <c r="E6"/>
      <c r="G6" s="5"/>
    </row>
    <row r="7" spans="1:12" x14ac:dyDescent="0.25">
      <c r="A7" s="5" t="s">
        <v>3</v>
      </c>
      <c r="B7" s="53" t="s">
        <v>44</v>
      </c>
      <c r="C7" s="64" t="s">
        <v>276</v>
      </c>
      <c r="D7" s="65"/>
      <c r="F7" s="15"/>
      <c r="G7" s="15"/>
      <c r="H7" s="15"/>
      <c r="I7" s="15"/>
      <c r="J7" s="15"/>
      <c r="K7" s="15"/>
    </row>
    <row r="8" spans="1:12" x14ac:dyDescent="0.25">
      <c r="A8" s="5" t="s">
        <v>4</v>
      </c>
      <c r="B8" s="50" t="s">
        <v>107</v>
      </c>
      <c r="C8" s="64" t="s">
        <v>320</v>
      </c>
      <c r="D8" s="65"/>
      <c r="F8" s="15"/>
      <c r="G8" s="15"/>
      <c r="H8" s="15"/>
      <c r="I8" s="15"/>
      <c r="J8" s="15"/>
      <c r="K8" s="15"/>
    </row>
    <row r="9" spans="1:12" x14ac:dyDescent="0.25">
      <c r="A9" s="5" t="s">
        <v>0</v>
      </c>
      <c r="B9" s="50" t="s">
        <v>109</v>
      </c>
      <c r="C9" s="64" t="s">
        <v>321</v>
      </c>
      <c r="D9" s="65"/>
      <c r="F9" s="15"/>
      <c r="G9" s="15"/>
      <c r="H9" s="15"/>
      <c r="I9" s="15"/>
      <c r="J9" s="15"/>
      <c r="K9" s="15"/>
    </row>
    <row r="10" spans="1:12" x14ac:dyDescent="0.25">
      <c r="A10" s="5" t="s">
        <v>1</v>
      </c>
      <c r="B10" s="50" t="s">
        <v>108</v>
      </c>
      <c r="C10" s="64" t="s">
        <v>322</v>
      </c>
      <c r="D10" s="65"/>
      <c r="F10" s="15"/>
      <c r="G10" s="15"/>
      <c r="H10" s="15"/>
      <c r="I10" s="15"/>
      <c r="J10" s="15"/>
      <c r="K10" s="15"/>
    </row>
    <row r="11" spans="1:12" ht="45" x14ac:dyDescent="0.25">
      <c r="A11" s="5" t="s">
        <v>2</v>
      </c>
      <c r="B11" s="50" t="s">
        <v>106</v>
      </c>
      <c r="C11" s="75" t="s">
        <v>323</v>
      </c>
      <c r="D11" s="65"/>
      <c r="E11" s="78" t="s">
        <v>332</v>
      </c>
      <c r="F11" s="15"/>
      <c r="G11" s="15"/>
      <c r="H11" s="15"/>
      <c r="I11" s="15"/>
      <c r="J11" s="15"/>
      <c r="K11" s="15"/>
    </row>
    <row r="12" spans="1:12" s="93" customFormat="1" x14ac:dyDescent="0.25">
      <c r="A12" s="42" t="s">
        <v>43</v>
      </c>
      <c r="B12" s="93" t="s">
        <v>111</v>
      </c>
      <c r="C12" s="94" t="s">
        <v>331</v>
      </c>
      <c r="D12" s="94"/>
      <c r="E12" s="95" t="s">
        <v>333</v>
      </c>
    </row>
    <row r="13" spans="1:12" s="93" customFormat="1" x14ac:dyDescent="0.25">
      <c r="A13" s="42" t="s">
        <v>135</v>
      </c>
      <c r="B13" s="93" t="s">
        <v>136</v>
      </c>
      <c r="C13" s="96" t="s">
        <v>324</v>
      </c>
      <c r="D13" s="97"/>
      <c r="E13" s="94"/>
    </row>
    <row r="14" spans="1:12" s="1" customFormat="1" x14ac:dyDescent="0.25">
      <c r="A14" s="8" t="s">
        <v>13</v>
      </c>
      <c r="B14" s="9" t="s">
        <v>45</v>
      </c>
      <c r="C14" s="68" t="s">
        <v>325</v>
      </c>
      <c r="D14" s="69"/>
      <c r="E14" s="70"/>
    </row>
    <row r="15" spans="1:12" s="1" customFormat="1" x14ac:dyDescent="0.25">
      <c r="A15" s="8" t="s">
        <v>14</v>
      </c>
      <c r="B15" s="9" t="s">
        <v>46</v>
      </c>
      <c r="C15" s="68" t="s">
        <v>326</v>
      </c>
      <c r="D15" s="69"/>
      <c r="E15" s="70"/>
    </row>
    <row r="16" spans="1:12" s="1" customFormat="1" ht="30" x14ac:dyDescent="0.25">
      <c r="A16" s="8" t="s">
        <v>21</v>
      </c>
      <c r="B16" s="9" t="s">
        <v>47</v>
      </c>
      <c r="C16" s="68"/>
      <c r="D16" s="69"/>
      <c r="E16" s="70"/>
    </row>
    <row r="17" spans="1:9" s="1" customFormat="1" x14ac:dyDescent="0.25">
      <c r="A17" s="8" t="s">
        <v>15</v>
      </c>
      <c r="B17" s="9" t="s">
        <v>45</v>
      </c>
      <c r="C17" s="68" t="s">
        <v>277</v>
      </c>
      <c r="D17" s="69"/>
      <c r="E17" s="70"/>
    </row>
    <row r="18" spans="1:9" s="1" customFormat="1" x14ac:dyDescent="0.25">
      <c r="A18" s="8" t="s">
        <v>16</v>
      </c>
      <c r="B18" s="9" t="s">
        <v>46</v>
      </c>
      <c r="C18" s="68" t="s">
        <v>278</v>
      </c>
      <c r="D18" s="69"/>
      <c r="E18" s="70"/>
    </row>
    <row r="19" spans="1:9" s="1" customFormat="1" ht="30" x14ac:dyDescent="0.25">
      <c r="A19" s="8" t="s">
        <v>22</v>
      </c>
      <c r="B19" s="9" t="s">
        <v>48</v>
      </c>
      <c r="C19" s="68" t="s">
        <v>279</v>
      </c>
      <c r="D19" s="69"/>
      <c r="E19" s="70"/>
    </row>
    <row r="20" spans="1:9" s="1" customFormat="1" x14ac:dyDescent="0.25">
      <c r="A20" s="8" t="s">
        <v>17</v>
      </c>
      <c r="B20" s="9" t="s">
        <v>45</v>
      </c>
      <c r="C20" s="68" t="s">
        <v>277</v>
      </c>
      <c r="D20" s="69"/>
      <c r="E20" s="70"/>
    </row>
    <row r="21" spans="1:9" s="1" customFormat="1" ht="45" x14ac:dyDescent="0.25">
      <c r="A21" s="8" t="s">
        <v>18</v>
      </c>
      <c r="B21" s="9" t="s">
        <v>46</v>
      </c>
      <c r="C21" s="68" t="s">
        <v>278</v>
      </c>
      <c r="D21" s="69"/>
      <c r="E21" s="78" t="s">
        <v>353</v>
      </c>
    </row>
    <row r="22" spans="1:9" s="1" customFormat="1" ht="30" x14ac:dyDescent="0.25">
      <c r="A22" s="8" t="s">
        <v>23</v>
      </c>
      <c r="B22" s="9" t="s">
        <v>49</v>
      </c>
      <c r="C22" s="68" t="s">
        <v>279</v>
      </c>
      <c r="D22" s="69"/>
      <c r="E22" s="70"/>
    </row>
    <row r="23" spans="1:9" s="1" customFormat="1" x14ac:dyDescent="0.25">
      <c r="A23" s="8" t="s">
        <v>112</v>
      </c>
      <c r="B23" s="9"/>
      <c r="C23" s="68" t="s">
        <v>327</v>
      </c>
      <c r="D23" s="69"/>
      <c r="E23" s="70"/>
    </row>
    <row r="24" spans="1:9" s="1" customFormat="1" x14ac:dyDescent="0.25">
      <c r="A24" s="8" t="s">
        <v>51</v>
      </c>
      <c r="B24" s="9" t="s">
        <v>52</v>
      </c>
      <c r="C24" s="68"/>
      <c r="D24" s="69"/>
      <c r="E24" s="70"/>
    </row>
    <row r="25" spans="1:9" ht="30" x14ac:dyDescent="0.25">
      <c r="A25" s="5" t="s">
        <v>5</v>
      </c>
      <c r="B25" s="54" t="s">
        <v>157</v>
      </c>
      <c r="C25" s="68" t="s">
        <v>328</v>
      </c>
      <c r="D25" s="65"/>
      <c r="E25" s="66"/>
    </row>
    <row r="26" spans="1:9" ht="135" x14ac:dyDescent="0.25">
      <c r="A26" s="5" t="s">
        <v>8</v>
      </c>
      <c r="B26" s="54" t="s">
        <v>115</v>
      </c>
      <c r="C26" s="68" t="s">
        <v>280</v>
      </c>
      <c r="D26" s="65"/>
      <c r="E26" s="67" t="s">
        <v>334</v>
      </c>
      <c r="F26" s="12"/>
      <c r="G26" s="13"/>
      <c r="H26" s="14"/>
      <c r="I26" s="12"/>
    </row>
    <row r="27" spans="1:9" ht="21" customHeight="1" x14ac:dyDescent="0.25">
      <c r="A27" s="5" t="s">
        <v>11</v>
      </c>
      <c r="B27" s="54" t="s">
        <v>50</v>
      </c>
      <c r="C27" s="68" t="s">
        <v>329</v>
      </c>
      <c r="D27" s="65"/>
      <c r="E27" s="66"/>
      <c r="F27" s="12"/>
      <c r="G27" s="12"/>
      <c r="H27" s="12"/>
      <c r="I27" s="12"/>
    </row>
    <row r="28" spans="1:9" ht="36" customHeight="1" x14ac:dyDescent="0.25">
      <c r="A28" s="5" t="s">
        <v>12</v>
      </c>
      <c r="B28" s="54" t="s">
        <v>127</v>
      </c>
      <c r="C28" s="76" t="s">
        <v>330</v>
      </c>
      <c r="D28" s="65"/>
      <c r="E28" s="66"/>
    </row>
    <row r="29" spans="1:9" s="93" customFormat="1" x14ac:dyDescent="0.25">
      <c r="A29" s="42" t="s">
        <v>38</v>
      </c>
      <c r="B29" s="98" t="s">
        <v>128</v>
      </c>
      <c r="C29" s="68" t="s">
        <v>281</v>
      </c>
      <c r="D29" s="94"/>
      <c r="E29" s="94" t="s">
        <v>336</v>
      </c>
    </row>
    <row r="30" spans="1:9" ht="135" x14ac:dyDescent="0.25">
      <c r="A30" s="5" t="s">
        <v>55</v>
      </c>
      <c r="B30" s="54" t="s">
        <v>56</v>
      </c>
      <c r="C30" s="76" t="s">
        <v>337</v>
      </c>
      <c r="D30" s="66"/>
      <c r="E30" s="67" t="s">
        <v>338</v>
      </c>
    </row>
    <row r="31" spans="1:9" x14ac:dyDescent="0.25">
      <c r="A31" s="5" t="s">
        <v>6</v>
      </c>
      <c r="B31" s="54" t="s">
        <v>53</v>
      </c>
      <c r="C31" s="77" t="s">
        <v>339</v>
      </c>
      <c r="D31" s="65"/>
      <c r="E31" s="66"/>
    </row>
    <row r="32" spans="1:9" ht="105" x14ac:dyDescent="0.25">
      <c r="A32" s="5" t="s">
        <v>7</v>
      </c>
      <c r="B32" s="54" t="s">
        <v>54</v>
      </c>
      <c r="C32" s="77" t="s">
        <v>340</v>
      </c>
      <c r="D32" s="65"/>
      <c r="E32" s="67" t="s">
        <v>335</v>
      </c>
    </row>
    <row r="33" spans="1:5" x14ac:dyDescent="0.25">
      <c r="A33" s="5"/>
      <c r="B33" s="54"/>
      <c r="C33" s="71"/>
      <c r="D33" s="72"/>
    </row>
    <row r="34" spans="1:5" ht="30" x14ac:dyDescent="0.25">
      <c r="A34" s="13" t="s">
        <v>158</v>
      </c>
      <c r="B34" s="54" t="s">
        <v>172</v>
      </c>
      <c r="C34" s="64" t="s">
        <v>282</v>
      </c>
      <c r="D34" s="66"/>
      <c r="E34" s="66"/>
    </row>
    <row r="35" spans="1:5" s="93" customFormat="1" x14ac:dyDescent="0.25">
      <c r="A35" s="99" t="s">
        <v>159</v>
      </c>
      <c r="B35" s="98" t="s">
        <v>160</v>
      </c>
      <c r="C35" s="100" t="s">
        <v>349</v>
      </c>
      <c r="D35" s="94"/>
      <c r="E35" s="94"/>
    </row>
    <row r="36" spans="1:5" s="93" customFormat="1" x14ac:dyDescent="0.25">
      <c r="A36" s="99" t="s">
        <v>161</v>
      </c>
      <c r="B36" s="98" t="s">
        <v>173</v>
      </c>
      <c r="C36" s="100" t="s">
        <v>348</v>
      </c>
      <c r="D36" s="94"/>
      <c r="E36" s="94"/>
    </row>
    <row r="37" spans="1:5" s="93" customFormat="1" x14ac:dyDescent="0.25">
      <c r="A37" s="99" t="s">
        <v>162</v>
      </c>
      <c r="B37" s="98" t="s">
        <v>174</v>
      </c>
      <c r="C37" s="100"/>
      <c r="D37" s="94"/>
      <c r="E37" s="94"/>
    </row>
    <row r="38" spans="1:5" s="93" customFormat="1" x14ac:dyDescent="0.25">
      <c r="A38" s="99" t="s">
        <v>163</v>
      </c>
      <c r="B38" s="101" t="s">
        <v>175</v>
      </c>
      <c r="C38" s="100" t="s">
        <v>350</v>
      </c>
      <c r="D38" s="94" t="s">
        <v>284</v>
      </c>
      <c r="E38" s="94" t="s">
        <v>351</v>
      </c>
    </row>
    <row r="39" spans="1:5" s="93" customFormat="1" x14ac:dyDescent="0.25">
      <c r="A39" s="99"/>
      <c r="B39" s="101"/>
      <c r="C39" s="100" t="s">
        <v>354</v>
      </c>
      <c r="D39" s="94" t="s">
        <v>283</v>
      </c>
      <c r="E39" s="94" t="s">
        <v>355</v>
      </c>
    </row>
    <row r="40" spans="1:5" s="93" customFormat="1" x14ac:dyDescent="0.25">
      <c r="A40" s="99"/>
      <c r="B40" s="101"/>
      <c r="C40" s="100" t="s">
        <v>356</v>
      </c>
      <c r="D40" s="94" t="s">
        <v>285</v>
      </c>
      <c r="E40" s="94" t="s">
        <v>357</v>
      </c>
    </row>
    <row r="41" spans="1:5" s="101" customFormat="1" x14ac:dyDescent="0.25">
      <c r="A41" s="99" t="s">
        <v>164</v>
      </c>
      <c r="B41" s="98" t="s">
        <v>165</v>
      </c>
      <c r="C41" s="100" t="s">
        <v>358</v>
      </c>
      <c r="D41" s="94" t="s">
        <v>283</v>
      </c>
      <c r="E41" s="94"/>
    </row>
    <row r="42" spans="1:5" s="101" customFormat="1" x14ac:dyDescent="0.25">
      <c r="A42" s="99" t="s">
        <v>166</v>
      </c>
      <c r="B42" s="98" t="s">
        <v>171</v>
      </c>
      <c r="C42" s="100" t="s">
        <v>359</v>
      </c>
      <c r="D42" s="94" t="s">
        <v>283</v>
      </c>
      <c r="E42" s="94" t="s">
        <v>364</v>
      </c>
    </row>
    <row r="43" spans="1:5" s="101" customFormat="1" x14ac:dyDescent="0.25">
      <c r="A43" s="99" t="s">
        <v>167</v>
      </c>
      <c r="B43" s="98" t="s">
        <v>168</v>
      </c>
      <c r="C43" s="100" t="s">
        <v>286</v>
      </c>
      <c r="D43" s="94" t="s">
        <v>285</v>
      </c>
      <c r="E43" s="94" t="s">
        <v>287</v>
      </c>
    </row>
    <row r="44" spans="1:5" s="101" customFormat="1" x14ac:dyDescent="0.25">
      <c r="A44" s="99" t="s">
        <v>169</v>
      </c>
      <c r="B44" s="98" t="s">
        <v>170</v>
      </c>
      <c r="C44" s="100" t="s">
        <v>288</v>
      </c>
      <c r="D44" s="94"/>
      <c r="E44" s="94"/>
    </row>
    <row r="45" spans="1:5" s="93" customFormat="1" x14ac:dyDescent="0.25">
      <c r="A45" s="99" t="s">
        <v>137</v>
      </c>
      <c r="B45" s="98" t="s">
        <v>176</v>
      </c>
      <c r="C45" s="100" t="s">
        <v>360</v>
      </c>
      <c r="D45" s="94" t="s">
        <v>283</v>
      </c>
      <c r="E45" s="94" t="s">
        <v>290</v>
      </c>
    </row>
    <row r="46" spans="1:5" s="93" customFormat="1" x14ac:dyDescent="0.25">
      <c r="A46" s="42"/>
      <c r="B46" s="98"/>
      <c r="C46" s="100" t="s">
        <v>361</v>
      </c>
      <c r="D46" s="94" t="s">
        <v>283</v>
      </c>
      <c r="E46" s="94" t="s">
        <v>290</v>
      </c>
    </row>
    <row r="47" spans="1:5" s="93" customFormat="1" x14ac:dyDescent="0.25">
      <c r="C47" s="100" t="s">
        <v>289</v>
      </c>
      <c r="D47" s="94" t="s">
        <v>283</v>
      </c>
      <c r="E47" s="94" t="s">
        <v>290</v>
      </c>
    </row>
    <row r="48" spans="1:5" s="93" customFormat="1" x14ac:dyDescent="0.25">
      <c r="C48" s="100" t="s">
        <v>362</v>
      </c>
      <c r="D48" s="94" t="s">
        <v>283</v>
      </c>
      <c r="E48" s="94" t="s">
        <v>363</v>
      </c>
    </row>
    <row r="49" spans="1:11" x14ac:dyDescent="0.25">
      <c r="A49" s="1"/>
      <c r="B49" s="54"/>
      <c r="I49" s="12"/>
    </row>
    <row r="50" spans="1:11" ht="135" x14ac:dyDescent="0.25">
      <c r="B50" s="51" t="s">
        <v>155</v>
      </c>
      <c r="J50" s="12"/>
    </row>
    <row r="51" spans="1:11" x14ac:dyDescent="0.25">
      <c r="B51" s="55" t="s">
        <v>188</v>
      </c>
      <c r="C51" s="73" t="s">
        <v>123</v>
      </c>
      <c r="D51" s="73" t="s">
        <v>114</v>
      </c>
      <c r="E51" s="73" t="s">
        <v>39</v>
      </c>
      <c r="F51" s="18" t="s">
        <v>40</v>
      </c>
      <c r="G51" s="18" t="s">
        <v>138</v>
      </c>
      <c r="H51" s="18" t="s">
        <v>122</v>
      </c>
      <c r="I51" s="16"/>
      <c r="J51" s="16"/>
      <c r="K51" s="16"/>
    </row>
    <row r="52" spans="1:11" s="93" customFormat="1" x14ac:dyDescent="0.25">
      <c r="A52" s="42" t="s">
        <v>27</v>
      </c>
      <c r="B52" s="102" t="s">
        <v>365</v>
      </c>
      <c r="C52" s="95" t="s">
        <v>366</v>
      </c>
      <c r="D52" s="95" t="s">
        <v>292</v>
      </c>
      <c r="E52" s="95" t="s">
        <v>293</v>
      </c>
      <c r="F52" s="95" t="s">
        <v>285</v>
      </c>
      <c r="G52" s="94"/>
      <c r="H52" s="94" t="s">
        <v>295</v>
      </c>
      <c r="I52" s="103"/>
      <c r="J52" s="103"/>
    </row>
    <row r="53" spans="1:11" s="93" customFormat="1" ht="15" customHeight="1" x14ac:dyDescent="0.25">
      <c r="A53" s="42" t="s">
        <v>134</v>
      </c>
      <c r="B53" s="102" t="s">
        <v>367</v>
      </c>
      <c r="C53" s="95" t="s">
        <v>368</v>
      </c>
      <c r="D53" s="95" t="s">
        <v>292</v>
      </c>
      <c r="E53" s="95" t="s">
        <v>293</v>
      </c>
      <c r="F53" s="95" t="s">
        <v>285</v>
      </c>
      <c r="G53" s="94"/>
      <c r="H53" s="94" t="s">
        <v>295</v>
      </c>
      <c r="I53" s="103"/>
      <c r="J53" s="103"/>
    </row>
    <row r="54" spans="1:11" s="93" customFormat="1" x14ac:dyDescent="0.25">
      <c r="A54" s="42" t="s">
        <v>291</v>
      </c>
      <c r="B54" s="102" t="s">
        <v>369</v>
      </c>
      <c r="C54" s="95" t="s">
        <v>376</v>
      </c>
      <c r="D54" s="95" t="s">
        <v>374</v>
      </c>
      <c r="E54" s="95" t="s">
        <v>375</v>
      </c>
      <c r="F54" s="95" t="s">
        <v>285</v>
      </c>
      <c r="G54" s="94" t="s">
        <v>294</v>
      </c>
      <c r="H54" s="94" t="s">
        <v>370</v>
      </c>
      <c r="I54" s="103"/>
      <c r="J54" s="103"/>
    </row>
    <row r="55" spans="1:11" s="93" customFormat="1" x14ac:dyDescent="0.25">
      <c r="A55" s="42" t="s">
        <v>515</v>
      </c>
      <c r="B55" s="95" t="s">
        <v>371</v>
      </c>
      <c r="C55" s="95" t="s">
        <v>377</v>
      </c>
      <c r="D55" s="95" t="s">
        <v>292</v>
      </c>
      <c r="E55" s="95" t="s">
        <v>285</v>
      </c>
      <c r="F55" s="95" t="s">
        <v>285</v>
      </c>
      <c r="G55" s="95" t="s">
        <v>294</v>
      </c>
      <c r="H55" s="95" t="s">
        <v>372</v>
      </c>
      <c r="I55" s="103"/>
      <c r="J55" s="103"/>
    </row>
    <row r="56" spans="1:11" x14ac:dyDescent="0.25">
      <c r="A56" s="4"/>
      <c r="B56" s="57"/>
      <c r="C56" s="74"/>
      <c r="D56" s="74"/>
      <c r="E56" s="74"/>
      <c r="F56" s="4"/>
      <c r="G56" s="16"/>
      <c r="H56" s="16"/>
      <c r="I56" s="16"/>
      <c r="J56" s="16"/>
    </row>
    <row r="57" spans="1:11" x14ac:dyDescent="0.25">
      <c r="A57" s="4"/>
      <c r="B57" s="57"/>
      <c r="C57" s="74"/>
      <c r="D57" s="74"/>
      <c r="E57" s="74"/>
      <c r="F57" s="4"/>
      <c r="G57" s="16"/>
      <c r="H57" s="16"/>
      <c r="I57" s="16"/>
      <c r="J57" s="16"/>
    </row>
    <row r="58" spans="1:11" x14ac:dyDescent="0.25">
      <c r="A58" s="18" t="s">
        <v>124</v>
      </c>
      <c r="B58" s="56"/>
      <c r="C58" s="74"/>
      <c r="D58" s="74"/>
      <c r="E58" s="74"/>
      <c r="F58" s="16"/>
      <c r="G58" s="16"/>
      <c r="H58" s="16"/>
      <c r="I58" s="16"/>
    </row>
    <row r="59" spans="1:11" x14ac:dyDescent="0.25">
      <c r="A59" s="18"/>
      <c r="B59" s="57"/>
      <c r="C59" s="74"/>
      <c r="D59" s="74"/>
      <c r="E59" s="74"/>
      <c r="F59" s="16"/>
      <c r="G59" s="16"/>
      <c r="H59" s="16"/>
      <c r="I59" s="16"/>
    </row>
    <row r="60" spans="1:11" x14ac:dyDescent="0.25">
      <c r="A60" s="18"/>
      <c r="B60" s="57"/>
      <c r="C60" s="74"/>
      <c r="D60" s="74"/>
      <c r="E60" s="74"/>
      <c r="F60" s="16"/>
      <c r="G60" s="16"/>
      <c r="H60" s="16"/>
      <c r="I60" s="16"/>
    </row>
    <row r="61" spans="1:11" x14ac:dyDescent="0.25">
      <c r="A61" s="20" t="s">
        <v>140</v>
      </c>
      <c r="B61" s="57"/>
      <c r="C61" s="74"/>
      <c r="D61" s="74"/>
      <c r="E61" s="74"/>
      <c r="F61" s="16"/>
      <c r="G61" s="16"/>
      <c r="H61" s="16"/>
      <c r="I61" s="16"/>
    </row>
    <row r="62" spans="1:11" x14ac:dyDescent="0.25">
      <c r="A62" s="5" t="s">
        <v>139</v>
      </c>
      <c r="B62" s="52" t="s">
        <v>156</v>
      </c>
      <c r="C62" s="61" t="s">
        <v>122</v>
      </c>
      <c r="D62" s="74"/>
      <c r="H62" s="12"/>
    </row>
    <row r="63" spans="1:11" x14ac:dyDescent="0.25">
      <c r="A63" s="31" t="s">
        <v>378</v>
      </c>
      <c r="B63" s="31" t="s">
        <v>379</v>
      </c>
      <c r="C63" s="31" t="s">
        <v>296</v>
      </c>
      <c r="D63" s="74"/>
      <c r="E63" s="74"/>
      <c r="F63" s="4"/>
      <c r="G63" s="16"/>
      <c r="H63" s="16"/>
      <c r="I63" s="16"/>
      <c r="J63" s="16"/>
    </row>
    <row r="64" spans="1:11" x14ac:dyDescent="0.25">
      <c r="A64" s="4"/>
      <c r="B64" s="57"/>
      <c r="C64" s="74"/>
      <c r="D64" s="74"/>
      <c r="E64" s="74"/>
      <c r="F64" s="4"/>
      <c r="G64" s="16"/>
      <c r="H64" s="16"/>
      <c r="I64" s="16"/>
      <c r="J64" s="16"/>
    </row>
    <row r="65" spans="1:10" x14ac:dyDescent="0.25">
      <c r="A65" s="5" t="s">
        <v>141</v>
      </c>
      <c r="B65" s="58"/>
      <c r="C65" s="72"/>
      <c r="D65" s="72"/>
      <c r="E65" s="72"/>
      <c r="F65" s="16"/>
      <c r="G65" s="16"/>
      <c r="H65" s="16"/>
      <c r="I65" s="16"/>
      <c r="J65" s="16"/>
    </row>
    <row r="66" spans="1:10" ht="30" x14ac:dyDescent="0.25">
      <c r="A66" s="5" t="s">
        <v>113</v>
      </c>
      <c r="B66" s="52" t="s">
        <v>131</v>
      </c>
      <c r="C66" s="82" t="s">
        <v>132</v>
      </c>
      <c r="D66" s="87" t="s">
        <v>133</v>
      </c>
      <c r="E66" s="61" t="s">
        <v>122</v>
      </c>
      <c r="F66" s="16"/>
      <c r="G66" s="16"/>
      <c r="H66" s="16"/>
      <c r="I66" s="16"/>
      <c r="J66" s="16"/>
    </row>
    <row r="67" spans="1:10" x14ac:dyDescent="0.25">
      <c r="A67" s="5" t="s">
        <v>28</v>
      </c>
      <c r="B67" s="84" t="s">
        <v>380</v>
      </c>
      <c r="C67" s="84" t="s">
        <v>381</v>
      </c>
      <c r="D67" s="84" t="s">
        <v>382</v>
      </c>
      <c r="E67" s="67"/>
    </row>
    <row r="68" spans="1:10" x14ac:dyDescent="0.25">
      <c r="A68" s="5" t="s">
        <v>29</v>
      </c>
      <c r="B68" s="84" t="s">
        <v>11</v>
      </c>
      <c r="C68" s="84" t="s">
        <v>386</v>
      </c>
      <c r="D68" s="84" t="s">
        <v>385</v>
      </c>
      <c r="E68" s="66"/>
    </row>
    <row r="69" spans="1:10" x14ac:dyDescent="0.25">
      <c r="A69" s="5" t="s">
        <v>121</v>
      </c>
      <c r="B69" s="85" t="s">
        <v>383</v>
      </c>
      <c r="C69" s="86" t="s">
        <v>384</v>
      </c>
      <c r="D69" s="86">
        <v>1</v>
      </c>
      <c r="E69" s="66"/>
    </row>
    <row r="70" spans="1:10" x14ac:dyDescent="0.25">
      <c r="A70" s="5" t="s">
        <v>30</v>
      </c>
      <c r="B70" s="59"/>
      <c r="C70" s="83"/>
      <c r="D70" s="83"/>
      <c r="E70" s="66"/>
    </row>
    <row r="72" spans="1:10" x14ac:dyDescent="0.25">
      <c r="C72" s="71"/>
      <c r="D72" s="72"/>
      <c r="H72" s="13"/>
    </row>
    <row r="74" spans="1:10" x14ac:dyDescent="0.25">
      <c r="A74" s="23" t="s">
        <v>110</v>
      </c>
      <c r="B74" s="58"/>
      <c r="C74" s="72"/>
      <c r="D74" s="72"/>
      <c r="E74" s="72"/>
      <c r="F74" s="16"/>
      <c r="G74" s="16"/>
      <c r="H74" s="16"/>
      <c r="I74" s="16"/>
    </row>
    <row r="75" spans="1:10" x14ac:dyDescent="0.25">
      <c r="A75" s="5" t="s">
        <v>143</v>
      </c>
      <c r="B75" s="55" t="s">
        <v>142</v>
      </c>
      <c r="C75" s="72"/>
      <c r="D75" s="72"/>
      <c r="E75" s="72"/>
      <c r="F75" s="16"/>
      <c r="G75" s="16"/>
      <c r="H75" s="16"/>
      <c r="I75" s="16"/>
    </row>
    <row r="76" spans="1:10" ht="30" x14ac:dyDescent="0.25">
      <c r="A76" s="59" t="s">
        <v>297</v>
      </c>
      <c r="B76" s="59" t="s">
        <v>298</v>
      </c>
    </row>
    <row r="80" spans="1:10" x14ac:dyDescent="0.25">
      <c r="G80" s="16" t="s">
        <v>299</v>
      </c>
      <c r="H80" s="16" t="s">
        <v>300</v>
      </c>
      <c r="I80" s="16" t="s">
        <v>299</v>
      </c>
      <c r="J80" s="16" t="s">
        <v>300</v>
      </c>
    </row>
    <row r="81" spans="7:10" x14ac:dyDescent="0.25">
      <c r="G81" s="16">
        <v>2015</v>
      </c>
      <c r="H81" s="16">
        <v>60</v>
      </c>
      <c r="I81" s="16">
        <v>2015</v>
      </c>
      <c r="J81" s="16">
        <v>60</v>
      </c>
    </row>
    <row r="82" spans="7:10" x14ac:dyDescent="0.25">
      <c r="G82">
        <f>G81+(2*33)</f>
        <v>2081</v>
      </c>
      <c r="H82">
        <f>H81-(H81*0.2)</f>
        <v>48</v>
      </c>
      <c r="I82" s="16">
        <f>I81+1</f>
        <v>2016</v>
      </c>
      <c r="J82">
        <f>J81-(J81*(0.2/30))</f>
        <v>59.6</v>
      </c>
    </row>
    <row r="83" spans="7:10" x14ac:dyDescent="0.25">
      <c r="G83">
        <f t="shared" ref="G83:G114" si="0">G82+15</f>
        <v>2096</v>
      </c>
      <c r="H83">
        <f t="shared" ref="H83:H114" si="1">H82-(H82*0.25)</f>
        <v>36</v>
      </c>
      <c r="I83" s="16">
        <f t="shared" ref="I83:I116" si="2">I82+1</f>
        <v>2017</v>
      </c>
      <c r="J83">
        <f t="shared" ref="J83:J116" si="3">J82-(J82*(0.2/30))</f>
        <v>59.202666666666666</v>
      </c>
    </row>
    <row r="84" spans="7:10" x14ac:dyDescent="0.25">
      <c r="G84">
        <f t="shared" si="0"/>
        <v>2111</v>
      </c>
      <c r="H84">
        <f t="shared" si="1"/>
        <v>27</v>
      </c>
      <c r="I84" s="16">
        <f t="shared" si="2"/>
        <v>2018</v>
      </c>
      <c r="J84">
        <f t="shared" si="3"/>
        <v>58.807982222222222</v>
      </c>
    </row>
    <row r="85" spans="7:10" x14ac:dyDescent="0.25">
      <c r="G85">
        <f t="shared" si="0"/>
        <v>2126</v>
      </c>
      <c r="H85">
        <f t="shared" si="1"/>
        <v>20.25</v>
      </c>
      <c r="I85" s="16">
        <f t="shared" si="2"/>
        <v>2019</v>
      </c>
      <c r="J85">
        <f t="shared" si="3"/>
        <v>58.415929007407406</v>
      </c>
    </row>
    <row r="86" spans="7:10" x14ac:dyDescent="0.25">
      <c r="G86">
        <f t="shared" si="0"/>
        <v>2141</v>
      </c>
      <c r="H86">
        <f t="shared" si="1"/>
        <v>15.1875</v>
      </c>
      <c r="I86" s="16">
        <f t="shared" si="2"/>
        <v>2020</v>
      </c>
      <c r="J86">
        <f t="shared" si="3"/>
        <v>58.02648948069136</v>
      </c>
    </row>
    <row r="87" spans="7:10" x14ac:dyDescent="0.25">
      <c r="G87">
        <f t="shared" si="0"/>
        <v>2156</v>
      </c>
      <c r="H87">
        <f t="shared" si="1"/>
        <v>11.390625</v>
      </c>
      <c r="I87" s="16">
        <f t="shared" si="2"/>
        <v>2021</v>
      </c>
      <c r="J87">
        <f t="shared" si="3"/>
        <v>57.639646217486749</v>
      </c>
    </row>
    <row r="88" spans="7:10" x14ac:dyDescent="0.25">
      <c r="G88">
        <f t="shared" si="0"/>
        <v>2171</v>
      </c>
      <c r="H88">
        <f t="shared" si="1"/>
        <v>8.54296875</v>
      </c>
      <c r="I88" s="16">
        <f t="shared" si="2"/>
        <v>2022</v>
      </c>
      <c r="J88">
        <f t="shared" si="3"/>
        <v>57.255381909370172</v>
      </c>
    </row>
    <row r="89" spans="7:10" x14ac:dyDescent="0.25">
      <c r="G89">
        <f t="shared" si="0"/>
        <v>2186</v>
      </c>
      <c r="H89">
        <f t="shared" si="1"/>
        <v>6.4072265625</v>
      </c>
      <c r="I89" s="16">
        <f t="shared" si="2"/>
        <v>2023</v>
      </c>
      <c r="J89">
        <f t="shared" si="3"/>
        <v>56.873679363307701</v>
      </c>
    </row>
    <row r="90" spans="7:10" x14ac:dyDescent="0.25">
      <c r="G90">
        <f t="shared" si="0"/>
        <v>2201</v>
      </c>
      <c r="H90">
        <f t="shared" si="1"/>
        <v>4.805419921875</v>
      </c>
      <c r="I90" s="16">
        <f t="shared" si="2"/>
        <v>2024</v>
      </c>
      <c r="J90">
        <f t="shared" si="3"/>
        <v>56.494521500885647</v>
      </c>
    </row>
    <row r="91" spans="7:10" x14ac:dyDescent="0.25">
      <c r="G91">
        <f t="shared" si="0"/>
        <v>2216</v>
      </c>
      <c r="H91">
        <f t="shared" si="1"/>
        <v>3.60406494140625</v>
      </c>
      <c r="I91" s="16">
        <f t="shared" si="2"/>
        <v>2025</v>
      </c>
      <c r="J91">
        <f t="shared" si="3"/>
        <v>56.117891357546412</v>
      </c>
    </row>
    <row r="92" spans="7:10" x14ac:dyDescent="0.25">
      <c r="G92">
        <f t="shared" si="0"/>
        <v>2231</v>
      </c>
      <c r="H92">
        <f t="shared" si="1"/>
        <v>2.7030487060546875</v>
      </c>
      <c r="I92" s="16">
        <f t="shared" si="2"/>
        <v>2026</v>
      </c>
      <c r="J92">
        <f t="shared" si="3"/>
        <v>55.743772081829434</v>
      </c>
    </row>
    <row r="93" spans="7:10" x14ac:dyDescent="0.25">
      <c r="G93">
        <f t="shared" si="0"/>
        <v>2246</v>
      </c>
      <c r="H93">
        <f t="shared" si="1"/>
        <v>2.0272865295410156</v>
      </c>
      <c r="I93" s="16">
        <f t="shared" si="2"/>
        <v>2027</v>
      </c>
      <c r="J93">
        <f t="shared" si="3"/>
        <v>55.372146934617234</v>
      </c>
    </row>
    <row r="94" spans="7:10" x14ac:dyDescent="0.25">
      <c r="G94">
        <f t="shared" si="0"/>
        <v>2261</v>
      </c>
      <c r="H94">
        <f t="shared" si="1"/>
        <v>1.5204648971557617</v>
      </c>
      <c r="I94" s="16">
        <f t="shared" si="2"/>
        <v>2028</v>
      </c>
      <c r="J94">
        <f t="shared" si="3"/>
        <v>55.002999288386455</v>
      </c>
    </row>
    <row r="95" spans="7:10" x14ac:dyDescent="0.25">
      <c r="G95">
        <f t="shared" si="0"/>
        <v>2276</v>
      </c>
      <c r="H95">
        <f t="shared" si="1"/>
        <v>1.1403486728668213</v>
      </c>
      <c r="I95" s="16">
        <f t="shared" si="2"/>
        <v>2029</v>
      </c>
      <c r="J95">
        <f t="shared" si="3"/>
        <v>54.636312626463877</v>
      </c>
    </row>
    <row r="96" spans="7:10" x14ac:dyDescent="0.25">
      <c r="G96">
        <f t="shared" si="0"/>
        <v>2291</v>
      </c>
      <c r="H96">
        <f t="shared" si="1"/>
        <v>0.85526150465011597</v>
      </c>
      <c r="I96" s="16">
        <f t="shared" si="2"/>
        <v>2030</v>
      </c>
      <c r="J96">
        <f t="shared" si="3"/>
        <v>54.272070542287452</v>
      </c>
    </row>
    <row r="97" spans="7:10" x14ac:dyDescent="0.25">
      <c r="G97">
        <f t="shared" si="0"/>
        <v>2306</v>
      </c>
      <c r="H97">
        <f t="shared" si="1"/>
        <v>0.64144612848758698</v>
      </c>
      <c r="I97" s="16">
        <f t="shared" si="2"/>
        <v>2031</v>
      </c>
      <c r="J97">
        <f t="shared" si="3"/>
        <v>53.910256738672203</v>
      </c>
    </row>
    <row r="98" spans="7:10" x14ac:dyDescent="0.25">
      <c r="G98">
        <f t="shared" si="0"/>
        <v>2321</v>
      </c>
      <c r="H98">
        <f t="shared" si="1"/>
        <v>0.48108459636569023</v>
      </c>
      <c r="I98" s="16">
        <f t="shared" si="2"/>
        <v>2032</v>
      </c>
      <c r="J98">
        <f t="shared" si="3"/>
        <v>53.550855027081056</v>
      </c>
    </row>
    <row r="99" spans="7:10" x14ac:dyDescent="0.25">
      <c r="G99">
        <f t="shared" si="0"/>
        <v>2336</v>
      </c>
      <c r="H99">
        <f t="shared" si="1"/>
        <v>0.36081344727426767</v>
      </c>
      <c r="I99" s="16">
        <f t="shared" si="2"/>
        <v>2033</v>
      </c>
      <c r="J99">
        <f t="shared" si="3"/>
        <v>53.193849326900512</v>
      </c>
    </row>
    <row r="100" spans="7:10" x14ac:dyDescent="0.25">
      <c r="G100">
        <f t="shared" si="0"/>
        <v>2351</v>
      </c>
      <c r="H100">
        <f t="shared" si="1"/>
        <v>0.27061008545570076</v>
      </c>
      <c r="I100" s="16">
        <f t="shared" si="2"/>
        <v>2034</v>
      </c>
      <c r="J100">
        <f t="shared" si="3"/>
        <v>52.839223664721175</v>
      </c>
    </row>
    <row r="101" spans="7:10" x14ac:dyDescent="0.25">
      <c r="G101">
        <f t="shared" si="0"/>
        <v>2366</v>
      </c>
      <c r="H101">
        <f t="shared" si="1"/>
        <v>0.20295756409177557</v>
      </c>
      <c r="I101" s="16">
        <f t="shared" si="2"/>
        <v>2035</v>
      </c>
      <c r="J101">
        <f t="shared" si="3"/>
        <v>52.486962173623034</v>
      </c>
    </row>
    <row r="102" spans="7:10" x14ac:dyDescent="0.25">
      <c r="G102">
        <f t="shared" si="0"/>
        <v>2381</v>
      </c>
      <c r="H102">
        <f t="shared" si="1"/>
        <v>0.15221817306883167</v>
      </c>
      <c r="I102" s="16">
        <f t="shared" si="2"/>
        <v>2036</v>
      </c>
      <c r="J102">
        <f t="shared" si="3"/>
        <v>52.137049092465546</v>
      </c>
    </row>
    <row r="103" spans="7:10" x14ac:dyDescent="0.25">
      <c r="G103">
        <f t="shared" si="0"/>
        <v>2396</v>
      </c>
      <c r="H103">
        <f t="shared" si="1"/>
        <v>0.11416362980162376</v>
      </c>
      <c r="I103" s="16">
        <f t="shared" si="2"/>
        <v>2037</v>
      </c>
      <c r="J103">
        <f t="shared" si="3"/>
        <v>51.789468765182441</v>
      </c>
    </row>
    <row r="104" spans="7:10" x14ac:dyDescent="0.25">
      <c r="G104">
        <f t="shared" si="0"/>
        <v>2411</v>
      </c>
      <c r="H104">
        <f t="shared" si="1"/>
        <v>8.5622722351217817E-2</v>
      </c>
      <c r="I104" s="16">
        <f t="shared" si="2"/>
        <v>2038</v>
      </c>
      <c r="J104">
        <f t="shared" si="3"/>
        <v>51.444205640081222</v>
      </c>
    </row>
    <row r="105" spans="7:10" x14ac:dyDescent="0.25">
      <c r="G105">
        <f t="shared" si="0"/>
        <v>2426</v>
      </c>
      <c r="H105">
        <f t="shared" si="1"/>
        <v>6.4217041763413363E-2</v>
      </c>
      <c r="I105" s="16">
        <f t="shared" si="2"/>
        <v>2039</v>
      </c>
      <c r="J105">
        <f t="shared" si="3"/>
        <v>51.101244269147344</v>
      </c>
    </row>
    <row r="106" spans="7:10" x14ac:dyDescent="0.25">
      <c r="G106">
        <f t="shared" si="0"/>
        <v>2441</v>
      </c>
      <c r="H106">
        <f t="shared" si="1"/>
        <v>4.8162781322560022E-2</v>
      </c>
      <c r="I106" s="16">
        <f t="shared" si="2"/>
        <v>2040</v>
      </c>
      <c r="J106">
        <f t="shared" si="3"/>
        <v>50.76056930735303</v>
      </c>
    </row>
    <row r="107" spans="7:10" x14ac:dyDescent="0.25">
      <c r="G107">
        <f t="shared" si="0"/>
        <v>2456</v>
      </c>
      <c r="H107">
        <f t="shared" si="1"/>
        <v>3.6122085991920017E-2</v>
      </c>
      <c r="I107" s="16">
        <f t="shared" si="2"/>
        <v>2041</v>
      </c>
      <c r="J107">
        <f t="shared" si="3"/>
        <v>50.422165511970675</v>
      </c>
    </row>
    <row r="108" spans="7:10" x14ac:dyDescent="0.25">
      <c r="G108">
        <f t="shared" si="0"/>
        <v>2471</v>
      </c>
      <c r="H108">
        <f t="shared" si="1"/>
        <v>2.7091564493940012E-2</v>
      </c>
      <c r="I108" s="16">
        <f t="shared" si="2"/>
        <v>2042</v>
      </c>
      <c r="J108">
        <f t="shared" si="3"/>
        <v>50.086017741890871</v>
      </c>
    </row>
    <row r="109" spans="7:10" x14ac:dyDescent="0.25">
      <c r="G109">
        <f t="shared" si="0"/>
        <v>2486</v>
      </c>
      <c r="H109">
        <f t="shared" si="1"/>
        <v>2.0318673370455009E-2</v>
      </c>
      <c r="I109" s="16">
        <f t="shared" si="2"/>
        <v>2043</v>
      </c>
      <c r="J109">
        <f t="shared" si="3"/>
        <v>49.752110956944932</v>
      </c>
    </row>
    <row r="110" spans="7:10" x14ac:dyDescent="0.25">
      <c r="G110">
        <f t="shared" si="0"/>
        <v>2501</v>
      </c>
      <c r="H110">
        <f t="shared" si="1"/>
        <v>1.5239005027841257E-2</v>
      </c>
      <c r="I110" s="16">
        <f t="shared" si="2"/>
        <v>2044</v>
      </c>
      <c r="J110">
        <f t="shared" si="3"/>
        <v>49.420430217231967</v>
      </c>
    </row>
    <row r="111" spans="7:10" x14ac:dyDescent="0.25">
      <c r="G111">
        <f t="shared" si="0"/>
        <v>2516</v>
      </c>
      <c r="H111">
        <f t="shared" si="1"/>
        <v>1.1429253770880943E-2</v>
      </c>
      <c r="I111" s="16">
        <f t="shared" si="2"/>
        <v>2045</v>
      </c>
      <c r="J111">
        <f t="shared" si="3"/>
        <v>49.090960682450422</v>
      </c>
    </row>
    <row r="112" spans="7:10" x14ac:dyDescent="0.25">
      <c r="G112">
        <f t="shared" si="0"/>
        <v>2531</v>
      </c>
      <c r="H112">
        <f t="shared" si="1"/>
        <v>8.5719403281607071E-3</v>
      </c>
      <c r="I112" s="16">
        <f t="shared" si="2"/>
        <v>2046</v>
      </c>
      <c r="J112">
        <f t="shared" si="3"/>
        <v>48.763687611234083</v>
      </c>
    </row>
    <row r="113" spans="7:10" x14ac:dyDescent="0.25">
      <c r="G113">
        <f t="shared" si="0"/>
        <v>2546</v>
      </c>
      <c r="H113">
        <f t="shared" si="1"/>
        <v>6.4289552461205303E-3</v>
      </c>
      <c r="I113" s="16">
        <f t="shared" si="2"/>
        <v>2047</v>
      </c>
      <c r="J113">
        <f t="shared" si="3"/>
        <v>48.438596360492525</v>
      </c>
    </row>
    <row r="114" spans="7:10" x14ac:dyDescent="0.25">
      <c r="G114">
        <f t="shared" si="0"/>
        <v>2561</v>
      </c>
      <c r="H114">
        <f t="shared" si="1"/>
        <v>4.8217164345903977E-3</v>
      </c>
      <c r="I114" s="16">
        <f t="shared" si="2"/>
        <v>2048</v>
      </c>
      <c r="J114">
        <f t="shared" si="3"/>
        <v>48.115672384755911</v>
      </c>
    </row>
    <row r="115" spans="7:10" x14ac:dyDescent="0.25">
      <c r="I115" s="16">
        <f t="shared" si="2"/>
        <v>2049</v>
      </c>
      <c r="J115">
        <f t="shared" si="3"/>
        <v>47.794901235524208</v>
      </c>
    </row>
    <row r="116" spans="7:10" x14ac:dyDescent="0.25">
      <c r="I116" s="16">
        <f t="shared" si="2"/>
        <v>2050</v>
      </c>
      <c r="J116">
        <f t="shared" si="3"/>
        <v>47.47626856062071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43" workbookViewId="0">
      <selection activeCell="D51" sqref="D51:D52"/>
    </sheetView>
  </sheetViews>
  <sheetFormatPr defaultRowHeight="15" x14ac:dyDescent="0.25"/>
  <cols>
    <col min="1" max="1" width="50" customWidth="1"/>
    <col min="2" max="3" width="16" customWidth="1"/>
    <col min="4" max="4" width="40.85546875" customWidth="1"/>
    <col min="5"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6" t="s">
        <v>153</v>
      </c>
    </row>
    <row r="7" spans="1:4" ht="15" customHeight="1" x14ac:dyDescent="0.25">
      <c r="A7" s="7" t="s">
        <v>4</v>
      </c>
      <c r="B7" s="7" t="s">
        <v>19</v>
      </c>
      <c r="C7" s="7" t="s">
        <v>57</v>
      </c>
      <c r="D7" s="7" t="s">
        <v>58</v>
      </c>
    </row>
    <row r="8" spans="1:4" ht="15" customHeight="1" x14ac:dyDescent="0.25">
      <c r="A8" s="8" t="s">
        <v>59</v>
      </c>
      <c r="B8" s="8"/>
      <c r="C8" s="7"/>
      <c r="D8" s="7"/>
    </row>
    <row r="9" spans="1:4" ht="15" customHeight="1" x14ac:dyDescent="0.25">
      <c r="A9" s="9" t="s">
        <v>60</v>
      </c>
      <c r="B9" s="28"/>
      <c r="C9" s="28"/>
      <c r="D9" s="28"/>
    </row>
    <row r="10" spans="1:4" ht="15" customHeight="1" x14ac:dyDescent="0.25">
      <c r="A10" s="9" t="s">
        <v>61</v>
      </c>
      <c r="B10" s="28"/>
      <c r="C10" s="28"/>
      <c r="D10" s="28"/>
    </row>
    <row r="11" spans="1:4" ht="15" customHeight="1" x14ac:dyDescent="0.25">
      <c r="A11" s="9" t="s">
        <v>62</v>
      </c>
      <c r="B11" s="28"/>
      <c r="C11" s="28"/>
      <c r="D11" s="28"/>
    </row>
    <row r="12" spans="1:4" ht="15" customHeight="1" x14ac:dyDescent="0.25">
      <c r="A12" s="9" t="s">
        <v>63</v>
      </c>
      <c r="B12" s="28"/>
      <c r="C12" s="28"/>
      <c r="D12" s="28"/>
    </row>
    <row r="13" spans="1:4" ht="15" customHeight="1" x14ac:dyDescent="0.25">
      <c r="A13" s="9" t="s">
        <v>64</v>
      </c>
      <c r="B13" s="28"/>
      <c r="C13" s="28"/>
      <c r="D13" s="28"/>
    </row>
    <row r="14" spans="1:4" ht="15" customHeight="1" x14ac:dyDescent="0.25">
      <c r="A14" s="9" t="s">
        <v>65</v>
      </c>
      <c r="B14" s="28"/>
      <c r="C14" s="28"/>
      <c r="D14" s="28"/>
    </row>
    <row r="15" spans="1:4" ht="15" customHeight="1" x14ac:dyDescent="0.25">
      <c r="A15" s="9" t="s">
        <v>66</v>
      </c>
      <c r="B15" s="28"/>
      <c r="C15" s="28"/>
      <c r="D15" s="28"/>
    </row>
    <row r="16" spans="1:4" ht="15" customHeight="1" x14ac:dyDescent="0.25">
      <c r="A16" s="9" t="s">
        <v>67</v>
      </c>
      <c r="B16" s="28"/>
      <c r="C16" s="28"/>
      <c r="D16" s="28"/>
    </row>
    <row r="17" spans="1:4" ht="15" customHeight="1" x14ac:dyDescent="0.25">
      <c r="A17" s="9" t="s">
        <v>68</v>
      </c>
      <c r="B17" s="28"/>
      <c r="C17" s="28"/>
      <c r="D17" s="28"/>
    </row>
    <row r="18" spans="1:4" ht="15" customHeight="1" x14ac:dyDescent="0.25">
      <c r="A18" s="9" t="s">
        <v>69</v>
      </c>
      <c r="B18" s="28"/>
      <c r="C18" s="28"/>
      <c r="D18" s="28"/>
    </row>
    <row r="19" spans="1:4" ht="15" customHeight="1" x14ac:dyDescent="0.25">
      <c r="A19" s="8" t="s">
        <v>70</v>
      </c>
      <c r="B19" s="8"/>
      <c r="C19" s="7"/>
      <c r="D19" s="7"/>
    </row>
    <row r="20" spans="1:4" ht="15" customHeight="1" x14ac:dyDescent="0.25">
      <c r="A20" s="9" t="s">
        <v>71</v>
      </c>
      <c r="B20" s="28"/>
      <c r="C20" s="28"/>
      <c r="D20" s="28"/>
    </row>
    <row r="21" spans="1:4" ht="15" customHeight="1" x14ac:dyDescent="0.25">
      <c r="A21" s="9" t="s">
        <v>72</v>
      </c>
      <c r="B21" s="28"/>
      <c r="C21" s="28"/>
      <c r="D21" s="28"/>
    </row>
    <row r="22" spans="1:4" ht="15" customHeight="1" x14ac:dyDescent="0.25">
      <c r="A22" s="9" t="s">
        <v>73</v>
      </c>
      <c r="B22" s="28"/>
      <c r="C22" s="28"/>
      <c r="D22" s="28"/>
    </row>
    <row r="23" spans="1:4" ht="15" customHeight="1" x14ac:dyDescent="0.25">
      <c r="A23" s="9" t="s">
        <v>74</v>
      </c>
      <c r="B23" s="28"/>
      <c r="C23" s="28"/>
      <c r="D23" s="28"/>
    </row>
    <row r="24" spans="1:4" ht="15" customHeight="1" x14ac:dyDescent="0.25">
      <c r="A24" s="9" t="s">
        <v>75</v>
      </c>
      <c r="B24" s="28"/>
      <c r="C24" s="28"/>
      <c r="D24" s="28"/>
    </row>
    <row r="25" spans="1:4" ht="15" customHeight="1" x14ac:dyDescent="0.25">
      <c r="A25" s="9" t="s">
        <v>76</v>
      </c>
      <c r="B25" s="28"/>
      <c r="C25" s="28"/>
      <c r="D25" s="28"/>
    </row>
    <row r="26" spans="1:4" ht="15" customHeight="1" x14ac:dyDescent="0.25">
      <c r="A26" s="9" t="s">
        <v>77</v>
      </c>
      <c r="B26" s="28"/>
      <c r="C26" s="28"/>
      <c r="D26" s="28"/>
    </row>
    <row r="27" spans="1:4" ht="15" customHeight="1" x14ac:dyDescent="0.25">
      <c r="A27" s="8" t="s">
        <v>78</v>
      </c>
      <c r="B27" s="8"/>
      <c r="C27" s="7"/>
      <c r="D27" s="7"/>
    </row>
    <row r="28" spans="1:4" ht="15" customHeight="1" x14ac:dyDescent="0.25">
      <c r="A28" s="9" t="s">
        <v>79</v>
      </c>
      <c r="B28" s="28"/>
      <c r="C28" s="28"/>
      <c r="D28" s="28"/>
    </row>
    <row r="29" spans="1:4" ht="15" customHeight="1" x14ac:dyDescent="0.25">
      <c r="A29" s="8" t="s">
        <v>80</v>
      </c>
      <c r="B29" s="29"/>
      <c r="C29" s="30"/>
      <c r="D29" s="30"/>
    </row>
    <row r="30" spans="1:4" x14ac:dyDescent="0.25">
      <c r="A30" s="9" t="s">
        <v>81</v>
      </c>
      <c r="B30" s="28"/>
      <c r="C30" s="79"/>
      <c r="D30" s="28"/>
    </row>
    <row r="31" spans="1:4" ht="15" customHeight="1" x14ac:dyDescent="0.25">
      <c r="A31" s="9" t="s">
        <v>82</v>
      </c>
      <c r="B31" s="28"/>
      <c r="C31" s="28"/>
      <c r="D31" s="28"/>
    </row>
    <row r="32" spans="1:4" ht="15" customHeight="1" x14ac:dyDescent="0.25">
      <c r="A32" s="9" t="s">
        <v>83</v>
      </c>
      <c r="B32" s="28"/>
      <c r="C32" s="28"/>
      <c r="D32" s="28"/>
    </row>
    <row r="33" spans="1:4" ht="15" customHeight="1" x14ac:dyDescent="0.25">
      <c r="A33" s="9" t="s">
        <v>84</v>
      </c>
      <c r="B33" s="28"/>
      <c r="C33" s="28"/>
      <c r="D33" s="28"/>
    </row>
    <row r="34" spans="1:4" ht="15" customHeight="1" x14ac:dyDescent="0.25">
      <c r="A34" s="9" t="s">
        <v>85</v>
      </c>
      <c r="B34" s="28"/>
      <c r="C34" s="28"/>
      <c r="D34" s="28"/>
    </row>
    <row r="35" spans="1:4" ht="15" customHeight="1" x14ac:dyDescent="0.25">
      <c r="A35" s="9" t="s">
        <v>86</v>
      </c>
      <c r="B35" s="28"/>
      <c r="C35" s="28"/>
      <c r="D35" s="28"/>
    </row>
    <row r="36" spans="1:4" ht="15" customHeight="1" x14ac:dyDescent="0.25">
      <c r="A36" s="8" t="s">
        <v>87</v>
      </c>
      <c r="B36" s="8"/>
      <c r="C36" s="7"/>
      <c r="D36" s="7"/>
    </row>
    <row r="37" spans="1:4" ht="15" customHeight="1" x14ac:dyDescent="0.25">
      <c r="A37" s="9" t="s">
        <v>88</v>
      </c>
      <c r="B37" s="28"/>
      <c r="C37" s="28"/>
      <c r="D37" s="28"/>
    </row>
    <row r="38" spans="1:4" ht="15" customHeight="1" x14ac:dyDescent="0.25">
      <c r="A38" s="9" t="s">
        <v>89</v>
      </c>
      <c r="B38" s="28"/>
      <c r="C38" s="28"/>
      <c r="D38" s="28"/>
    </row>
    <row r="39" spans="1:4" ht="15" customHeight="1" x14ac:dyDescent="0.25">
      <c r="A39" s="9" t="s">
        <v>90</v>
      </c>
      <c r="B39" s="28"/>
      <c r="C39" s="28"/>
      <c r="D39" s="28"/>
    </row>
    <row r="40" spans="1:4" ht="15" customHeight="1" x14ac:dyDescent="0.25">
      <c r="A40" s="9" t="s">
        <v>91</v>
      </c>
      <c r="B40" s="28"/>
      <c r="C40" s="28"/>
      <c r="D40" s="28"/>
    </row>
    <row r="41" spans="1:4" ht="15" customHeight="1" x14ac:dyDescent="0.25">
      <c r="A41" s="9" t="s">
        <v>92</v>
      </c>
      <c r="B41" s="28"/>
      <c r="C41" s="28"/>
      <c r="D41" s="28"/>
    </row>
    <row r="42" spans="1:4" ht="15" customHeight="1" x14ac:dyDescent="0.25">
      <c r="A42" s="9" t="s">
        <v>93</v>
      </c>
      <c r="B42" s="28"/>
      <c r="C42" s="28"/>
      <c r="D42" s="28"/>
    </row>
    <row r="43" spans="1:4" ht="15" customHeight="1" x14ac:dyDescent="0.25">
      <c r="A43" s="8" t="s">
        <v>94</v>
      </c>
      <c r="B43" s="8"/>
      <c r="C43" s="7"/>
      <c r="D43" s="7"/>
    </row>
    <row r="44" spans="1:4" ht="15" customHeight="1" x14ac:dyDescent="0.25">
      <c r="A44" s="9" t="s">
        <v>95</v>
      </c>
      <c r="B44" s="28"/>
      <c r="C44" s="28"/>
      <c r="D44" s="28"/>
    </row>
    <row r="45" spans="1:4" ht="15" customHeight="1" x14ac:dyDescent="0.25">
      <c r="A45" s="9" t="s">
        <v>96</v>
      </c>
      <c r="B45" s="28"/>
      <c r="C45" s="28"/>
      <c r="D45" s="28"/>
    </row>
    <row r="46" spans="1:4" ht="15" customHeight="1" x14ac:dyDescent="0.25">
      <c r="A46" s="9" t="s">
        <v>97</v>
      </c>
      <c r="B46" s="28"/>
      <c r="C46" s="28"/>
      <c r="D46" s="28"/>
    </row>
    <row r="47" spans="1:4" ht="15" customHeight="1" x14ac:dyDescent="0.25">
      <c r="A47" s="9" t="s">
        <v>98</v>
      </c>
      <c r="B47" s="28"/>
      <c r="C47" s="28"/>
      <c r="D47" s="28"/>
    </row>
    <row r="49" spans="1:5" x14ac:dyDescent="0.25">
      <c r="A49" s="6" t="s">
        <v>104</v>
      </c>
    </row>
    <row r="50" spans="1:5" ht="15" customHeight="1" x14ac:dyDescent="0.25">
      <c r="A50" s="10" t="s">
        <v>103</v>
      </c>
      <c r="B50" s="10" t="s">
        <v>20</v>
      </c>
      <c r="C50" s="32" t="s">
        <v>19</v>
      </c>
      <c r="D50" s="33"/>
      <c r="E50" s="11"/>
    </row>
    <row r="51" spans="1:5" ht="30" x14ac:dyDescent="0.25">
      <c r="A51" s="50" t="s">
        <v>387</v>
      </c>
      <c r="B51" s="4" t="s">
        <v>388</v>
      </c>
      <c r="C51" s="4" t="s">
        <v>389</v>
      </c>
      <c r="D51" s="110" t="s">
        <v>390</v>
      </c>
    </row>
    <row r="52" spans="1:5" ht="148.15" customHeight="1" x14ac:dyDescent="0.25">
      <c r="A52" s="50" t="s">
        <v>391</v>
      </c>
      <c r="B52" s="4" t="s">
        <v>392</v>
      </c>
      <c r="C52" s="4" t="s">
        <v>389</v>
      </c>
      <c r="D52" s="110"/>
    </row>
    <row r="53" spans="1:5" x14ac:dyDescent="0.25">
      <c r="A53" s="31"/>
      <c r="B53" s="31"/>
      <c r="C53" s="31"/>
      <c r="D53" s="12"/>
    </row>
    <row r="54" spans="1:5" x14ac:dyDescent="0.25">
      <c r="A54" s="31"/>
      <c r="B54" s="31"/>
      <c r="C54" s="31"/>
      <c r="D54" s="12"/>
    </row>
    <row r="55" spans="1:5" x14ac:dyDescent="0.25">
      <c r="A55" s="31"/>
      <c r="B55" s="31"/>
      <c r="C55" s="31"/>
      <c r="D55" s="12"/>
    </row>
    <row r="56" spans="1:5" x14ac:dyDescent="0.25">
      <c r="A56" s="31"/>
      <c r="B56" s="31"/>
      <c r="C56" s="31"/>
      <c r="D56" s="12"/>
    </row>
    <row r="57" spans="1:5" x14ac:dyDescent="0.25">
      <c r="A57" s="25"/>
      <c r="B57" s="25"/>
      <c r="C57" s="25"/>
      <c r="D57" s="12"/>
    </row>
    <row r="58" spans="1:5" x14ac:dyDescent="0.25">
      <c r="A58" s="25"/>
      <c r="B58" s="25"/>
      <c r="C58" s="25"/>
      <c r="D58" s="12"/>
    </row>
    <row r="59" spans="1:5" x14ac:dyDescent="0.25">
      <c r="A59" s="25"/>
      <c r="B59" s="25"/>
      <c r="C59" s="25"/>
      <c r="D59" s="12"/>
    </row>
    <row r="60" spans="1:5" x14ac:dyDescent="0.25">
      <c r="A60" s="25"/>
      <c r="B60" s="25"/>
      <c r="C60" s="25"/>
      <c r="D60" s="12"/>
    </row>
    <row r="61" spans="1:5" x14ac:dyDescent="0.25">
      <c r="A61" s="25"/>
      <c r="B61" s="25"/>
      <c r="C61" s="25"/>
      <c r="D61" s="12"/>
    </row>
    <row r="62" spans="1:5" x14ac:dyDescent="0.25">
      <c r="A62" s="25"/>
      <c r="B62" s="25"/>
      <c r="C62" s="25"/>
      <c r="D62" s="12"/>
    </row>
    <row r="63" spans="1:5" x14ac:dyDescent="0.25">
      <c r="A63" s="25"/>
      <c r="B63" s="25"/>
      <c r="C63" s="25"/>
      <c r="D63" s="12"/>
    </row>
    <row r="64" spans="1:5" x14ac:dyDescent="0.25">
      <c r="A64" s="25"/>
      <c r="B64" s="25"/>
      <c r="C64" s="25"/>
      <c r="D64" s="12"/>
    </row>
    <row r="65" spans="1:4" x14ac:dyDescent="0.25">
      <c r="A65" s="25"/>
      <c r="B65" s="25"/>
      <c r="C65" s="25"/>
      <c r="D65" s="12"/>
    </row>
    <row r="66" spans="1:4" x14ac:dyDescent="0.25">
      <c r="A66" s="25"/>
      <c r="B66" s="25"/>
      <c r="C66" s="25"/>
      <c r="D66" s="12"/>
    </row>
    <row r="67" spans="1:4" x14ac:dyDescent="0.25">
      <c r="A67" s="25"/>
      <c r="B67" s="25"/>
      <c r="C67" s="25"/>
      <c r="D67" s="12"/>
    </row>
    <row r="68" spans="1:4" x14ac:dyDescent="0.25">
      <c r="A68" s="25"/>
      <c r="B68" s="25"/>
      <c r="C68" s="25"/>
      <c r="D68" s="12"/>
    </row>
  </sheetData>
  <mergeCells count="1">
    <mergeCell ref="D51:D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3"/>
  <sheetViews>
    <sheetView topLeftCell="A26" workbookViewId="0">
      <selection activeCell="D38" sqref="D38"/>
    </sheetView>
  </sheetViews>
  <sheetFormatPr defaultRowHeight="15" x14ac:dyDescent="0.25"/>
  <cols>
    <col min="1" max="1" width="14.42578125" customWidth="1"/>
    <col min="2" max="2" width="18.85546875" customWidth="1"/>
    <col min="3" max="3" width="20.42578125" customWidth="1"/>
    <col min="4" max="4" width="51.7109375" customWidth="1"/>
    <col min="5" max="5" width="60" customWidth="1"/>
    <col min="6" max="6" width="58.42578125" customWidth="1"/>
    <col min="7" max="7" width="28.28515625" customWidth="1"/>
    <col min="8" max="9" width="20.7109375" customWidth="1"/>
    <col min="10" max="10" width="48.140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46" customWidth="1"/>
    <col min="18" max="18" width="20.7109375" customWidth="1"/>
    <col min="19" max="19" width="18.28515625" customWidth="1"/>
  </cols>
  <sheetData>
    <row r="1" spans="1:20" x14ac:dyDescent="0.25">
      <c r="A1" s="18" t="s">
        <v>129</v>
      </c>
      <c r="B1" s="16"/>
      <c r="C1" s="16"/>
      <c r="D1" s="16"/>
      <c r="E1" s="16"/>
      <c r="F1" s="16"/>
      <c r="G1" s="16"/>
      <c r="H1" s="16"/>
      <c r="I1" s="16"/>
      <c r="J1" s="16"/>
    </row>
    <row r="2" spans="1:20" x14ac:dyDescent="0.25">
      <c r="A2" s="16"/>
      <c r="B2" s="16"/>
      <c r="C2" s="16"/>
      <c r="D2" s="16"/>
      <c r="E2" s="16"/>
    </row>
    <row r="3" spans="1:20" x14ac:dyDescent="0.25">
      <c r="A3" s="16"/>
      <c r="B3" s="16"/>
      <c r="C3" s="16"/>
      <c r="D3" s="16"/>
      <c r="E3" s="16"/>
    </row>
    <row r="4" spans="1:20" x14ac:dyDescent="0.25">
      <c r="A4" s="18" t="s">
        <v>24</v>
      </c>
      <c r="B4" s="18" t="s">
        <v>118</v>
      </c>
      <c r="C4" s="18" t="s">
        <v>117</v>
      </c>
      <c r="D4" s="18" t="s">
        <v>189</v>
      </c>
      <c r="E4" s="18" t="s">
        <v>130</v>
      </c>
      <c r="F4" s="18" t="s">
        <v>190</v>
      </c>
      <c r="G4" s="111" t="s">
        <v>191</v>
      </c>
      <c r="H4" s="111"/>
      <c r="I4" s="111"/>
      <c r="J4" s="111"/>
      <c r="K4" s="21" t="s">
        <v>192</v>
      </c>
      <c r="L4" s="18" t="s">
        <v>116</v>
      </c>
      <c r="M4" s="111" t="s">
        <v>193</v>
      </c>
      <c r="N4" s="111"/>
      <c r="O4" s="111"/>
      <c r="P4" s="111"/>
      <c r="Q4" s="18" t="s">
        <v>10</v>
      </c>
      <c r="R4" s="18" t="s">
        <v>120</v>
      </c>
      <c r="S4" s="18" t="s">
        <v>407</v>
      </c>
    </row>
    <row r="5" spans="1:20" x14ac:dyDescent="0.25">
      <c r="A5" s="18" t="s">
        <v>145</v>
      </c>
      <c r="B5" s="18"/>
      <c r="C5" s="18"/>
      <c r="D5" s="18" t="str">
        <f>IF(ISTEXT(F6),"(NB! Velg tiltakskategori under)","")</f>
        <v>(NB! Velg tiltakskategori under)</v>
      </c>
      <c r="E5" s="5" t="s">
        <v>194</v>
      </c>
      <c r="F5" s="5" t="s">
        <v>194</v>
      </c>
      <c r="G5" s="111" t="s">
        <v>195</v>
      </c>
      <c r="H5" s="111"/>
      <c r="I5" s="111"/>
      <c r="J5" s="111"/>
      <c r="K5" s="18" t="s">
        <v>196</v>
      </c>
      <c r="L5" s="5" t="s">
        <v>194</v>
      </c>
      <c r="M5" s="34" t="s">
        <v>197</v>
      </c>
      <c r="N5" s="5" t="s">
        <v>198</v>
      </c>
      <c r="O5" s="5" t="s">
        <v>199</v>
      </c>
      <c r="P5" s="5" t="s">
        <v>200</v>
      </c>
    </row>
    <row r="6" spans="1:20" s="93" customFormat="1" ht="15" customHeight="1" x14ac:dyDescent="0.25">
      <c r="A6" s="104" t="s">
        <v>34</v>
      </c>
      <c r="B6" s="105" t="s">
        <v>301</v>
      </c>
      <c r="C6" s="105" t="s">
        <v>304</v>
      </c>
      <c r="D6" s="105" t="s">
        <v>208</v>
      </c>
      <c r="E6" s="105" t="s">
        <v>307</v>
      </c>
      <c r="F6" s="105" t="s">
        <v>393</v>
      </c>
      <c r="G6" s="106" t="s">
        <v>394</v>
      </c>
      <c r="H6" s="106" t="s">
        <v>395</v>
      </c>
      <c r="I6" s="106"/>
      <c r="J6" s="106" t="str">
        <f>IF(ISNUMBER(SEARCH(Tiltaksanalyse!$A$84,$D6)),Tiltaksanalyse!F$84,IF(ISNUMBER(SEARCH(Tiltaksanalyse!$A$85,Tiltaksanalyse!$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$99,Tiltaksanalyse!$D6)),Tiltaksanalyse!F$98,"")))))))))))))))</f>
        <v>Evt. andel totalt areal som bevares</v>
      </c>
      <c r="K6" s="105" t="s">
        <v>273</v>
      </c>
      <c r="L6" s="105" t="s">
        <v>302</v>
      </c>
      <c r="M6" s="105" t="s">
        <v>303</v>
      </c>
      <c r="N6" s="105" t="s">
        <v>303</v>
      </c>
      <c r="O6" s="105">
        <v>0</v>
      </c>
      <c r="P6" s="105" t="s">
        <v>303</v>
      </c>
      <c r="Q6" s="105" t="s">
        <v>396</v>
      </c>
      <c r="R6" s="105" t="s">
        <v>409</v>
      </c>
      <c r="S6" s="105" t="s">
        <v>408</v>
      </c>
      <c r="T6" s="107"/>
    </row>
    <row r="7" spans="1:20" s="93" customFormat="1" ht="15" customHeight="1" x14ac:dyDescent="0.25">
      <c r="A7" s="104" t="s">
        <v>36</v>
      </c>
      <c r="B7" s="105" t="s">
        <v>306</v>
      </c>
      <c r="C7" s="105" t="s">
        <v>305</v>
      </c>
      <c r="D7" s="105" t="s">
        <v>261</v>
      </c>
      <c r="E7" s="105" t="s">
        <v>307</v>
      </c>
      <c r="F7" s="105" t="s">
        <v>397</v>
      </c>
      <c r="G7" s="106" t="s">
        <v>398</v>
      </c>
      <c r="H7" s="106"/>
      <c r="I7" s="106" t="s">
        <v>399</v>
      </c>
      <c r="J7" s="106" t="str">
        <f>IF(ISNUMBER(SEARCH(Tiltaksanalyse!$A$84,$D7)),Tiltaksanalyse!F$84,IF(ISNUMBER(SEARCH(Tiltaksanalyse!$A$85,Tiltaksanalyse!$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$99,Tiltaksanalyse!$D7)),Tiltaksanalyse!F$98,"")))))))))))))))</f>
        <v xml:space="preserve"> </v>
      </c>
      <c r="K7" s="105" t="s">
        <v>270</v>
      </c>
      <c r="L7" s="105" t="s">
        <v>302</v>
      </c>
      <c r="M7" s="105" t="s">
        <v>303</v>
      </c>
      <c r="N7" s="105" t="s">
        <v>303</v>
      </c>
      <c r="O7" s="105">
        <v>0</v>
      </c>
      <c r="P7" s="105" t="s">
        <v>303</v>
      </c>
      <c r="Q7" s="105" t="s">
        <v>400</v>
      </c>
      <c r="R7" s="105" t="s">
        <v>410</v>
      </c>
      <c r="S7" s="105" t="s">
        <v>408</v>
      </c>
      <c r="T7" s="107"/>
    </row>
    <row r="8" spans="1:20" s="12" customFormat="1" x14ac:dyDescent="0.25">
      <c r="A8" s="18"/>
      <c r="B8" s="16"/>
      <c r="C8" s="16"/>
      <c r="D8" s="16"/>
      <c r="E8" s="16"/>
      <c r="F8" s="16"/>
      <c r="G8" s="16"/>
      <c r="H8" s="16"/>
      <c r="I8" s="16"/>
      <c r="J8" s="16"/>
      <c r="K8" s="16"/>
      <c r="L8" s="16"/>
      <c r="M8" s="16"/>
      <c r="N8" s="16"/>
      <c r="O8" s="16"/>
      <c r="P8" s="16"/>
      <c r="Q8" s="16"/>
      <c r="R8" s="16"/>
    </row>
    <row r="9" spans="1:20" x14ac:dyDescent="0.25">
      <c r="A9" s="18" t="s">
        <v>144</v>
      </c>
      <c r="B9" s="16"/>
      <c r="C9" s="16"/>
      <c r="D9" s="16"/>
      <c r="E9" s="16"/>
      <c r="F9" s="16"/>
      <c r="G9" s="16"/>
      <c r="H9" s="16"/>
      <c r="I9" s="16"/>
      <c r="L9" s="12"/>
      <c r="M9" s="12"/>
      <c r="N9" s="12"/>
      <c r="O9" s="12"/>
    </row>
    <row r="10" spans="1:20" x14ac:dyDescent="0.25">
      <c r="A10" s="18" t="s">
        <v>146</v>
      </c>
      <c r="B10" s="26"/>
      <c r="C10" s="26"/>
      <c r="D10" s="26"/>
      <c r="E10" s="26"/>
      <c r="F10" s="26"/>
      <c r="G10" s="17"/>
      <c r="H10" s="17"/>
      <c r="I10" s="17"/>
      <c r="J10" s="17"/>
      <c r="K10" s="17"/>
      <c r="L10" s="27"/>
      <c r="M10" s="27"/>
      <c r="N10" s="27"/>
      <c r="O10" s="27"/>
      <c r="P10" s="27"/>
      <c r="Q10" s="27"/>
      <c r="R10" s="17"/>
    </row>
    <row r="11" spans="1:20" x14ac:dyDescent="0.25">
      <c r="A11" s="18" t="s">
        <v>147</v>
      </c>
      <c r="B11" s="26"/>
      <c r="C11" s="26"/>
      <c r="D11" s="26"/>
      <c r="E11" s="26"/>
      <c r="F11" s="26"/>
      <c r="G11" s="17"/>
      <c r="H11" s="17"/>
      <c r="I11" s="17"/>
      <c r="J11" s="17"/>
      <c r="K11" s="17"/>
      <c r="L11" s="27"/>
      <c r="M11" s="27"/>
      <c r="N11" s="27"/>
      <c r="O11" s="27"/>
      <c r="P11" s="27"/>
      <c r="Q11" s="27"/>
      <c r="R11" s="17"/>
    </row>
    <row r="12" spans="1:20" x14ac:dyDescent="0.25">
      <c r="A12" s="18" t="s">
        <v>148</v>
      </c>
      <c r="B12" s="26"/>
      <c r="C12" s="26"/>
      <c r="D12" s="26"/>
      <c r="E12" s="26"/>
      <c r="F12" s="26"/>
      <c r="G12" s="17"/>
      <c r="H12" s="17"/>
      <c r="I12" s="17"/>
      <c r="J12" s="17"/>
      <c r="K12" s="17"/>
      <c r="L12" s="27"/>
      <c r="M12" s="27"/>
      <c r="N12" s="27"/>
      <c r="O12" s="27"/>
      <c r="P12" s="27"/>
      <c r="Q12" s="27"/>
      <c r="R12" s="17"/>
    </row>
    <row r="13" spans="1:20" x14ac:dyDescent="0.25">
      <c r="A13" s="18"/>
      <c r="B13" s="16"/>
      <c r="C13" s="16"/>
      <c r="D13" s="16"/>
      <c r="E13" s="16"/>
      <c r="F13" s="16"/>
      <c r="G13" s="16"/>
      <c r="H13" s="16"/>
      <c r="I13" s="16"/>
      <c r="J13" s="16"/>
    </row>
    <row r="14" spans="1:20" x14ac:dyDescent="0.25">
      <c r="A14" s="18"/>
      <c r="B14" s="16"/>
      <c r="C14" s="16"/>
      <c r="D14" s="16"/>
      <c r="E14" s="16"/>
      <c r="F14" s="6" t="s">
        <v>272</v>
      </c>
      <c r="G14" s="16"/>
      <c r="H14" s="16"/>
      <c r="I14" s="16"/>
      <c r="J14" s="16"/>
    </row>
    <row r="15" spans="1:20" x14ac:dyDescent="0.25">
      <c r="A15" s="5" t="s">
        <v>129</v>
      </c>
      <c r="B15" s="3" t="s">
        <v>26</v>
      </c>
      <c r="C15" s="5"/>
      <c r="D15" s="5"/>
      <c r="E15" s="5"/>
      <c r="F15" s="5" t="s">
        <v>31</v>
      </c>
      <c r="G15" s="5"/>
      <c r="H15" s="16"/>
      <c r="I15" s="16"/>
      <c r="J15" s="21" t="s">
        <v>150</v>
      </c>
    </row>
    <row r="16" spans="1:20" ht="15" customHeight="1" x14ac:dyDescent="0.25">
      <c r="A16" s="3"/>
      <c r="B16" s="3" t="s">
        <v>28</v>
      </c>
      <c r="C16" s="3" t="s">
        <v>29</v>
      </c>
      <c r="D16" s="3"/>
      <c r="E16" s="3" t="s">
        <v>30</v>
      </c>
      <c r="F16" s="3" t="s">
        <v>28</v>
      </c>
      <c r="G16" s="3" t="s">
        <v>29</v>
      </c>
      <c r="H16" s="3" t="s">
        <v>30</v>
      </c>
      <c r="I16" s="3"/>
    </row>
    <row r="17" spans="1:10" ht="15" customHeight="1" x14ac:dyDescent="0.25">
      <c r="A17" s="18" t="s">
        <v>145</v>
      </c>
      <c r="B17" s="3"/>
      <c r="C17" s="3"/>
      <c r="D17" s="3"/>
      <c r="E17" s="3"/>
      <c r="F17" s="3"/>
      <c r="G17" s="3"/>
      <c r="H17" s="3"/>
      <c r="I17" s="3"/>
      <c r="J17" s="3"/>
    </row>
    <row r="18" spans="1:10" ht="75" x14ac:dyDescent="0.25">
      <c r="A18" s="18" t="s">
        <v>34</v>
      </c>
      <c r="B18" s="80" t="s">
        <v>308</v>
      </c>
      <c r="C18" s="27"/>
      <c r="D18" s="27"/>
      <c r="E18" s="27"/>
      <c r="F18" s="27"/>
      <c r="G18" s="27"/>
      <c r="H18" s="27"/>
      <c r="I18" s="27"/>
      <c r="J18" s="78" t="s">
        <v>401</v>
      </c>
    </row>
    <row r="19" spans="1:10" ht="75" x14ac:dyDescent="0.25">
      <c r="A19" s="18" t="s">
        <v>36</v>
      </c>
      <c r="B19" s="80" t="s">
        <v>309</v>
      </c>
      <c r="C19" s="27"/>
      <c r="D19" s="27"/>
      <c r="E19" s="27"/>
      <c r="F19" s="27"/>
      <c r="G19" s="27"/>
      <c r="H19" s="27"/>
      <c r="I19" s="27"/>
      <c r="J19" s="78" t="s">
        <v>402</v>
      </c>
    </row>
    <row r="20" spans="1:10" ht="15" customHeight="1" x14ac:dyDescent="0.25">
      <c r="A20" s="18" t="s">
        <v>119</v>
      </c>
      <c r="B20" s="26"/>
      <c r="C20" s="26"/>
      <c r="D20" s="26"/>
      <c r="E20" s="26"/>
      <c r="F20" s="26"/>
      <c r="G20" s="26"/>
      <c r="H20" s="26"/>
      <c r="I20" s="26"/>
      <c r="J20" s="26"/>
    </row>
    <row r="21" spans="1:10" ht="15" customHeight="1" x14ac:dyDescent="0.25">
      <c r="A21" s="3"/>
      <c r="B21" s="22"/>
      <c r="C21" s="2"/>
      <c r="D21" s="2"/>
      <c r="E21" s="2"/>
      <c r="F21" s="2"/>
      <c r="G21" s="2"/>
      <c r="H21" s="2"/>
      <c r="I21" s="2"/>
      <c r="J21" s="2"/>
    </row>
    <row r="22" spans="1:10" ht="15" customHeight="1" x14ac:dyDescent="0.25">
      <c r="A22" s="3"/>
      <c r="B22" s="22"/>
      <c r="C22" s="2"/>
      <c r="D22" s="2"/>
      <c r="E22" s="2"/>
      <c r="F22" s="2"/>
      <c r="G22" s="2"/>
      <c r="H22" s="2"/>
      <c r="I22" s="2"/>
      <c r="J22" s="2"/>
    </row>
    <row r="23" spans="1:10" x14ac:dyDescent="0.25">
      <c r="A23" s="2"/>
      <c r="B23" s="2"/>
      <c r="C23" s="2"/>
      <c r="D23" s="2"/>
      <c r="E23" s="2"/>
      <c r="F23" s="2"/>
      <c r="G23" s="2"/>
      <c r="H23" s="2"/>
      <c r="I23" s="2"/>
      <c r="J23" s="2"/>
    </row>
    <row r="25" spans="1:10" x14ac:dyDescent="0.25">
      <c r="F25" s="6" t="s">
        <v>271</v>
      </c>
    </row>
    <row r="26" spans="1:10" x14ac:dyDescent="0.25">
      <c r="A26" s="19"/>
      <c r="B26" s="19" t="s">
        <v>24</v>
      </c>
      <c r="C26" s="19"/>
      <c r="D26" s="19"/>
      <c r="E26" s="19"/>
      <c r="F26" s="24" t="s">
        <v>31</v>
      </c>
      <c r="G26" s="19" t="s">
        <v>25</v>
      </c>
      <c r="H26" s="21" t="s">
        <v>177</v>
      </c>
      <c r="I26" s="21" t="s">
        <v>122</v>
      </c>
      <c r="J26" s="16"/>
    </row>
    <row r="27" spans="1:10" ht="60" x14ac:dyDescent="0.25">
      <c r="A27" s="3" t="s">
        <v>32</v>
      </c>
      <c r="B27" s="80" t="s">
        <v>310</v>
      </c>
      <c r="C27" s="26"/>
      <c r="D27" s="26"/>
      <c r="E27" s="26"/>
      <c r="F27" s="26"/>
      <c r="G27" s="26"/>
      <c r="H27" s="25"/>
      <c r="I27" s="81" t="s">
        <v>311</v>
      </c>
    </row>
    <row r="28" spans="1:10" x14ac:dyDescent="0.25">
      <c r="A28" s="3" t="s">
        <v>33</v>
      </c>
      <c r="B28" s="26"/>
      <c r="C28" s="26"/>
      <c r="D28" s="26"/>
      <c r="E28" s="26"/>
      <c r="F28" s="26"/>
      <c r="G28" s="26"/>
      <c r="H28" s="25"/>
      <c r="I28" s="25"/>
    </row>
    <row r="29" spans="1:10" x14ac:dyDescent="0.25">
      <c r="A29" s="3" t="s">
        <v>35</v>
      </c>
      <c r="B29" s="26"/>
      <c r="C29" s="26"/>
      <c r="D29" s="26"/>
      <c r="E29" s="26"/>
      <c r="F29" s="26"/>
      <c r="G29" s="26"/>
      <c r="H29" s="25"/>
      <c r="I29" s="25"/>
    </row>
    <row r="30" spans="1:10" x14ac:dyDescent="0.25">
      <c r="A30" s="3" t="s">
        <v>37</v>
      </c>
      <c r="B30" s="26"/>
      <c r="C30" s="26"/>
      <c r="D30" s="26"/>
      <c r="E30" s="26"/>
      <c r="F30" s="26"/>
      <c r="G30" s="26"/>
      <c r="H30" s="25"/>
      <c r="I30" s="25"/>
    </row>
    <row r="32" spans="1:10" x14ac:dyDescent="0.25">
      <c r="A32" s="3"/>
      <c r="B32" s="2"/>
      <c r="C32" s="2"/>
      <c r="D32" s="2"/>
      <c r="E32" s="2"/>
      <c r="G32" s="2"/>
    </row>
    <row r="33" spans="1:7" x14ac:dyDescent="0.25">
      <c r="A33" s="3"/>
      <c r="B33" s="2"/>
      <c r="C33" s="2"/>
      <c r="D33" s="2"/>
      <c r="E33" s="2"/>
      <c r="F33" s="6"/>
      <c r="G33" s="2"/>
    </row>
    <row r="34" spans="1:7" x14ac:dyDescent="0.25">
      <c r="A34" s="3"/>
      <c r="B34" s="2"/>
      <c r="C34" s="2"/>
      <c r="D34" s="2"/>
      <c r="E34" s="2"/>
      <c r="F34" s="6"/>
      <c r="G34" s="2"/>
    </row>
    <row r="35" spans="1:7" x14ac:dyDescent="0.25">
      <c r="A35" s="3"/>
      <c r="B35" s="2"/>
      <c r="C35" s="2"/>
      <c r="D35" s="2"/>
      <c r="E35" s="6" t="s">
        <v>183</v>
      </c>
      <c r="F35" s="2"/>
    </row>
    <row r="36" spans="1:7" x14ac:dyDescent="0.25">
      <c r="A36" s="18" t="s">
        <v>178</v>
      </c>
      <c r="E36" s="6" t="s">
        <v>184</v>
      </c>
    </row>
    <row r="37" spans="1:7" x14ac:dyDescent="0.25">
      <c r="A37" s="18" t="s">
        <v>185</v>
      </c>
      <c r="B37" s="5" t="s">
        <v>179</v>
      </c>
      <c r="C37" s="5" t="s">
        <v>186</v>
      </c>
      <c r="D37" s="5" t="s">
        <v>187</v>
      </c>
      <c r="E37" s="5" t="s">
        <v>180</v>
      </c>
      <c r="F37" s="5" t="s">
        <v>10</v>
      </c>
    </row>
    <row r="38" spans="1:7" s="93" customFormat="1" x14ac:dyDescent="0.25">
      <c r="A38" s="42" t="s">
        <v>181</v>
      </c>
      <c r="B38" s="108" t="s">
        <v>312</v>
      </c>
      <c r="C38" s="108" t="s">
        <v>313</v>
      </c>
      <c r="D38" s="109" t="s">
        <v>405</v>
      </c>
      <c r="E38" s="108" t="s">
        <v>403</v>
      </c>
      <c r="F38" s="109" t="s">
        <v>404</v>
      </c>
    </row>
    <row r="39" spans="1:7" s="93" customFormat="1" x14ac:dyDescent="0.25">
      <c r="A39" s="42" t="s">
        <v>182</v>
      </c>
      <c r="B39" s="94" t="s">
        <v>314</v>
      </c>
      <c r="C39" s="94" t="s">
        <v>315</v>
      </c>
      <c r="D39" s="94" t="s">
        <v>316</v>
      </c>
      <c r="E39" s="94" t="s">
        <v>406</v>
      </c>
      <c r="F39" s="95" t="s">
        <v>317</v>
      </c>
    </row>
    <row r="46" spans="1:7" x14ac:dyDescent="0.25">
      <c r="A46" s="5" t="s">
        <v>149</v>
      </c>
    </row>
    <row r="47" spans="1:7" x14ac:dyDescent="0.25">
      <c r="A47" s="5" t="s">
        <v>151</v>
      </c>
      <c r="B47" s="67" t="s">
        <v>318</v>
      </c>
    </row>
    <row r="48" spans="1:7" ht="240" x14ac:dyDescent="0.25">
      <c r="A48" s="5" t="s">
        <v>152</v>
      </c>
      <c r="B48" s="67" t="s">
        <v>319</v>
      </c>
    </row>
    <row r="81" spans="1:8" ht="15.75" thickBot="1" x14ac:dyDescent="0.3"/>
    <row r="82" spans="1:8" x14ac:dyDescent="0.25">
      <c r="A82" s="35" t="s">
        <v>201</v>
      </c>
      <c r="B82" s="36"/>
      <c r="C82" s="36"/>
      <c r="D82" s="36"/>
      <c r="E82" s="36"/>
      <c r="F82" s="37"/>
    </row>
    <row r="83" spans="1:8" x14ac:dyDescent="0.25">
      <c r="A83" s="38" t="s">
        <v>202</v>
      </c>
      <c r="B83" s="39" t="s">
        <v>203</v>
      </c>
      <c r="C83" s="40" t="s">
        <v>204</v>
      </c>
      <c r="D83" s="40" t="s">
        <v>205</v>
      </c>
      <c r="E83" s="40" t="s">
        <v>206</v>
      </c>
      <c r="F83" s="41" t="s">
        <v>207</v>
      </c>
      <c r="G83" s="42"/>
      <c r="H83" s="42"/>
    </row>
    <row r="84" spans="1:8" x14ac:dyDescent="0.25">
      <c r="A84" s="43" t="s">
        <v>208</v>
      </c>
      <c r="B84" s="44" t="s">
        <v>209</v>
      </c>
      <c r="C84" s="44" t="s">
        <v>210</v>
      </c>
      <c r="D84" s="44" t="s">
        <v>211</v>
      </c>
      <c r="E84" s="44" t="s">
        <v>212</v>
      </c>
      <c r="F84" s="45" t="s">
        <v>213</v>
      </c>
    </row>
    <row r="85" spans="1:8" x14ac:dyDescent="0.25">
      <c r="A85" s="43" t="s">
        <v>214</v>
      </c>
      <c r="B85" s="46" t="s">
        <v>215</v>
      </c>
      <c r="C85" s="44" t="s">
        <v>216</v>
      </c>
      <c r="D85" s="44" t="s">
        <v>217</v>
      </c>
      <c r="E85" s="44" t="s">
        <v>218</v>
      </c>
      <c r="F85" s="45" t="s">
        <v>219</v>
      </c>
    </row>
    <row r="86" spans="1:8" x14ac:dyDescent="0.25">
      <c r="A86" s="43" t="s">
        <v>220</v>
      </c>
      <c r="B86" s="44" t="s">
        <v>221</v>
      </c>
      <c r="C86" s="44" t="s">
        <v>210</v>
      </c>
      <c r="D86" s="44" t="s">
        <v>222</v>
      </c>
      <c r="E86" s="44" t="s">
        <v>223</v>
      </c>
      <c r="F86" s="45" t="s">
        <v>224</v>
      </c>
    </row>
    <row r="87" spans="1:8" x14ac:dyDescent="0.25">
      <c r="A87" s="43" t="s">
        <v>225</v>
      </c>
      <c r="B87" s="44" t="s">
        <v>226</v>
      </c>
      <c r="C87" s="44" t="s">
        <v>210</v>
      </c>
      <c r="D87" s="44" t="s">
        <v>227</v>
      </c>
      <c r="E87" s="44" t="s">
        <v>228</v>
      </c>
      <c r="F87" s="45" t="s">
        <v>224</v>
      </c>
    </row>
    <row r="88" spans="1:8" x14ac:dyDescent="0.25">
      <c r="A88" s="43" t="s">
        <v>229</v>
      </c>
      <c r="B88" s="44" t="s">
        <v>230</v>
      </c>
      <c r="C88" s="44" t="s">
        <v>210</v>
      </c>
      <c r="D88" s="44" t="s">
        <v>231</v>
      </c>
      <c r="E88" s="44" t="s">
        <v>232</v>
      </c>
      <c r="F88" s="45" t="s">
        <v>224</v>
      </c>
    </row>
    <row r="89" spans="1:8" x14ac:dyDescent="0.25">
      <c r="A89" s="43" t="s">
        <v>233</v>
      </c>
      <c r="B89" s="44" t="s">
        <v>234</v>
      </c>
      <c r="C89" s="44" t="s">
        <v>210</v>
      </c>
      <c r="D89" s="44" t="s">
        <v>235</v>
      </c>
      <c r="E89" s="44" t="s">
        <v>236</v>
      </c>
      <c r="F89" s="45" t="s">
        <v>224</v>
      </c>
    </row>
    <row r="90" spans="1:8" x14ac:dyDescent="0.25">
      <c r="A90" s="43" t="s">
        <v>237</v>
      </c>
      <c r="B90" s="44" t="s">
        <v>238</v>
      </c>
      <c r="C90" s="44" t="s">
        <v>210</v>
      </c>
      <c r="D90" s="44" t="s">
        <v>239</v>
      </c>
      <c r="E90" s="44" t="s">
        <v>240</v>
      </c>
      <c r="F90" s="45" t="s">
        <v>219</v>
      </c>
    </row>
    <row r="91" spans="1:8" x14ac:dyDescent="0.25">
      <c r="A91" s="43" t="s">
        <v>241</v>
      </c>
      <c r="B91" s="44" t="s">
        <v>242</v>
      </c>
      <c r="C91" s="44" t="s">
        <v>243</v>
      </c>
      <c r="D91" s="44" t="s">
        <v>240</v>
      </c>
      <c r="E91" s="44" t="s">
        <v>239</v>
      </c>
      <c r="F91" s="45" t="s">
        <v>244</v>
      </c>
    </row>
    <row r="92" spans="1:8" x14ac:dyDescent="0.25">
      <c r="A92" s="43" t="s">
        <v>245</v>
      </c>
      <c r="B92" s="44" t="s">
        <v>246</v>
      </c>
      <c r="C92" s="44" t="s">
        <v>247</v>
      </c>
      <c r="D92" s="44" t="s">
        <v>240</v>
      </c>
      <c r="E92" s="44" t="s">
        <v>248</v>
      </c>
      <c r="F92" s="45" t="s">
        <v>239</v>
      </c>
    </row>
    <row r="93" spans="1:8" x14ac:dyDescent="0.25">
      <c r="A93" s="43" t="s">
        <v>249</v>
      </c>
      <c r="B93" s="44" t="s">
        <v>250</v>
      </c>
      <c r="C93" s="44" t="s">
        <v>251</v>
      </c>
      <c r="D93" s="44" t="s">
        <v>252</v>
      </c>
      <c r="E93" s="44" t="s">
        <v>219</v>
      </c>
      <c r="F93" s="45" t="s">
        <v>244</v>
      </c>
    </row>
    <row r="94" spans="1:8" x14ac:dyDescent="0.25">
      <c r="A94" s="43" t="s">
        <v>253</v>
      </c>
      <c r="B94" s="44" t="s">
        <v>254</v>
      </c>
      <c r="C94" s="44" t="s">
        <v>255</v>
      </c>
      <c r="D94" s="44" t="s">
        <v>256</v>
      </c>
      <c r="E94" s="44" t="s">
        <v>219</v>
      </c>
      <c r="F94" s="45" t="s">
        <v>244</v>
      </c>
    </row>
    <row r="95" spans="1:8" x14ac:dyDescent="0.25">
      <c r="A95" s="43" t="s">
        <v>257</v>
      </c>
      <c r="B95" s="44" t="s">
        <v>258</v>
      </c>
      <c r="C95" s="44" t="s">
        <v>259</v>
      </c>
      <c r="D95" s="44" t="s">
        <v>260</v>
      </c>
      <c r="E95" s="44" t="s">
        <v>222</v>
      </c>
      <c r="F95" s="45" t="s">
        <v>219</v>
      </c>
    </row>
    <row r="96" spans="1:8" x14ac:dyDescent="0.25">
      <c r="A96" s="43" t="s">
        <v>261</v>
      </c>
      <c r="B96" s="44" t="s">
        <v>262</v>
      </c>
      <c r="C96" s="44" t="s">
        <v>263</v>
      </c>
      <c r="D96" s="44" t="s">
        <v>264</v>
      </c>
      <c r="E96" s="44" t="s">
        <v>265</v>
      </c>
      <c r="F96" s="45" t="s">
        <v>244</v>
      </c>
    </row>
    <row r="97" spans="1:7" x14ac:dyDescent="0.25">
      <c r="A97" s="43" t="s">
        <v>266</v>
      </c>
      <c r="B97" s="44" t="s">
        <v>267</v>
      </c>
      <c r="C97" s="44" t="s">
        <v>268</v>
      </c>
      <c r="D97" s="44" t="s">
        <v>244</v>
      </c>
      <c r="E97" s="44" t="s">
        <v>244</v>
      </c>
      <c r="F97" s="45" t="s">
        <v>244</v>
      </c>
      <c r="G97" t="s">
        <v>244</v>
      </c>
    </row>
    <row r="98" spans="1:7" x14ac:dyDescent="0.25">
      <c r="A98" s="43"/>
      <c r="B98" s="44"/>
      <c r="C98" s="44"/>
      <c r="D98" s="44"/>
      <c r="E98" s="44"/>
      <c r="F98" s="45"/>
    </row>
    <row r="99" spans="1:7" x14ac:dyDescent="0.25">
      <c r="A99" s="38" t="s">
        <v>269</v>
      </c>
      <c r="B99" s="44"/>
      <c r="C99" s="44"/>
      <c r="D99" s="44"/>
      <c r="E99" s="44"/>
      <c r="F99" s="45"/>
    </row>
    <row r="100" spans="1:7" x14ac:dyDescent="0.25">
      <c r="A100" s="43" t="s">
        <v>270</v>
      </c>
      <c r="B100" s="44"/>
      <c r="C100" s="44"/>
      <c r="D100" s="44"/>
      <c r="E100" s="44"/>
      <c r="F100" s="45"/>
    </row>
    <row r="101" spans="1:7" x14ac:dyDescent="0.25">
      <c r="A101" s="43" t="s">
        <v>273</v>
      </c>
      <c r="B101" s="44"/>
      <c r="C101" s="44"/>
      <c r="D101" s="44"/>
      <c r="E101" s="44"/>
      <c r="F101" s="45"/>
    </row>
    <row r="102" spans="1:7" x14ac:dyDescent="0.25">
      <c r="A102" s="43" t="s">
        <v>274</v>
      </c>
      <c r="B102" s="44"/>
      <c r="C102" s="44"/>
      <c r="D102" s="44"/>
      <c r="E102" s="44"/>
      <c r="F102" s="45" t="s">
        <v>244</v>
      </c>
    </row>
    <row r="103" spans="1:7" ht="15.75" thickBot="1" x14ac:dyDescent="0.3">
      <c r="A103" s="47" t="s">
        <v>275</v>
      </c>
      <c r="B103" s="48"/>
      <c r="C103" s="48"/>
      <c r="D103" s="48"/>
      <c r="E103" s="48"/>
      <c r="F103" s="49"/>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$A$100:$A$103</formula1>
    </dataValidation>
    <dataValidation type="list" allowBlank="1" showInputMessage="1" showErrorMessage="1" sqref="K7" xr:uid="{00000000-0002-0000-0200-000001000000}">
      <formula1>$A$100:$A$103</formula1>
    </dataValidation>
    <dataValidation type="list" allowBlank="1" showInputMessage="1" showErrorMessage="1" promptTitle="Tiltakskategori" prompt="Vennligst velg fra nedtrekkslisten" sqref="D6:D7" xr:uid="{00000000-0002-0000-0200-000002000000}">
      <formula1>$A$84:$A$97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0"/>
  <sheetViews>
    <sheetView workbookViewId="0">
      <selection activeCell="AC16" sqref="AC16"/>
    </sheetView>
  </sheetViews>
  <sheetFormatPr defaultRowHeight="15" x14ac:dyDescent="0.25"/>
  <cols>
    <col min="1" max="1" width="9.28515625" bestFit="1" customWidth="1"/>
    <col min="2" max="2" width="27.140625" bestFit="1" customWidth="1"/>
    <col min="3" max="3" width="31.85546875" bestFit="1" customWidth="1"/>
    <col min="4" max="4" width="15.7109375" bestFit="1" customWidth="1"/>
    <col min="5" max="5" width="21.140625" bestFit="1" customWidth="1"/>
    <col min="6" max="6" width="12.42578125" bestFit="1" customWidth="1"/>
    <col min="7" max="7" width="14.42578125" bestFit="1" customWidth="1"/>
    <col min="8" max="8" width="10.85546875" bestFit="1" customWidth="1"/>
    <col min="9" max="9" width="15.85546875" bestFit="1" customWidth="1"/>
    <col min="10" max="10" width="22.7109375" style="92" bestFit="1" customWidth="1"/>
    <col min="11" max="11" width="14.5703125" bestFit="1" customWidth="1"/>
    <col min="13" max="13" width="10.140625" bestFit="1" customWidth="1"/>
    <col min="14" max="14" width="11" bestFit="1" customWidth="1"/>
    <col min="15" max="15" width="6.28515625" bestFit="1" customWidth="1"/>
    <col min="16" max="16" width="11.7109375" bestFit="1" customWidth="1"/>
    <col min="17" max="17" width="15.85546875" bestFit="1" customWidth="1"/>
    <col min="18" max="18" width="8.140625" bestFit="1" customWidth="1"/>
    <col min="19" max="19" width="11.5703125" bestFit="1" customWidth="1"/>
    <col min="20" max="21" width="12" bestFit="1" customWidth="1"/>
    <col min="22" max="22" width="7" bestFit="1" customWidth="1"/>
    <col min="23" max="23" width="8" bestFit="1" customWidth="1"/>
    <col min="24" max="24" width="21.140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2" width="23.28515625" style="92" bestFit="1" customWidth="1"/>
    <col min="33" max="33" width="22.7109375" style="92" bestFit="1" customWidth="1"/>
    <col min="34" max="34" width="21.140625" bestFit="1" customWidth="1"/>
    <col min="35" max="35" width="10.5703125" bestFit="1" customWidth="1"/>
  </cols>
  <sheetData>
    <row r="1" spans="1:56" x14ac:dyDescent="0.25">
      <c r="A1" s="88" t="s">
        <v>411</v>
      </c>
      <c r="B1" s="88" t="s">
        <v>412</v>
      </c>
      <c r="C1" s="88" t="s">
        <v>413</v>
      </c>
      <c r="D1" s="88" t="s">
        <v>414</v>
      </c>
      <c r="E1" s="88" t="s">
        <v>415</v>
      </c>
      <c r="F1" s="88" t="s">
        <v>416</v>
      </c>
      <c r="G1" s="88" t="s">
        <v>417</v>
      </c>
      <c r="H1" s="88" t="s">
        <v>418</v>
      </c>
      <c r="I1" s="88" t="s">
        <v>419</v>
      </c>
      <c r="J1" s="89" t="s">
        <v>420</v>
      </c>
      <c r="K1" s="88" t="s">
        <v>421</v>
      </c>
      <c r="L1" s="88" t="s">
        <v>422</v>
      </c>
      <c r="M1" s="88" t="s">
        <v>423</v>
      </c>
      <c r="N1" s="88" t="s">
        <v>424</v>
      </c>
      <c r="O1" s="88" t="s">
        <v>425</v>
      </c>
      <c r="P1" s="88" t="s">
        <v>426</v>
      </c>
      <c r="Q1" s="88" t="s">
        <v>427</v>
      </c>
      <c r="R1" s="88" t="s">
        <v>428</v>
      </c>
      <c r="S1" s="88" t="s">
        <v>429</v>
      </c>
      <c r="T1" s="88" t="s">
        <v>430</v>
      </c>
      <c r="U1" s="88" t="s">
        <v>431</v>
      </c>
      <c r="V1" s="88" t="s">
        <v>432</v>
      </c>
      <c r="W1" s="88" t="s">
        <v>433</v>
      </c>
      <c r="X1" s="88" t="s">
        <v>434</v>
      </c>
      <c r="Y1" s="88" t="s">
        <v>435</v>
      </c>
      <c r="Z1" s="88" t="s">
        <v>436</v>
      </c>
      <c r="AA1" s="88" t="s">
        <v>437</v>
      </c>
      <c r="AB1" s="88" t="s">
        <v>438</v>
      </c>
      <c r="AC1" s="88" t="s">
        <v>439</v>
      </c>
      <c r="AD1" s="88" t="s">
        <v>440</v>
      </c>
      <c r="AE1" s="88" t="s">
        <v>441</v>
      </c>
      <c r="AF1" s="89" t="s">
        <v>442</v>
      </c>
      <c r="AG1" s="89" t="s">
        <v>443</v>
      </c>
      <c r="AH1" s="88" t="s">
        <v>444</v>
      </c>
      <c r="AI1" s="88" t="s">
        <v>445</v>
      </c>
      <c r="AJ1" s="88" t="s">
        <v>446</v>
      </c>
      <c r="AK1" s="88" t="s">
        <v>161</v>
      </c>
      <c r="AL1" s="88" t="s">
        <v>447</v>
      </c>
      <c r="AM1" s="88" t="s">
        <v>448</v>
      </c>
      <c r="AN1" s="88" t="s">
        <v>449</v>
      </c>
      <c r="AO1" s="88" t="s">
        <v>450</v>
      </c>
      <c r="AP1" s="88" t="s">
        <v>451</v>
      </c>
      <c r="AQ1" s="88" t="s">
        <v>452</v>
      </c>
      <c r="AR1" s="88" t="s">
        <v>453</v>
      </c>
      <c r="AS1" s="88" t="s">
        <v>454</v>
      </c>
      <c r="AT1" s="88" t="s">
        <v>455</v>
      </c>
      <c r="AU1" s="88" t="s">
        <v>456</v>
      </c>
      <c r="AV1" s="88" t="s">
        <v>457</v>
      </c>
      <c r="AW1" s="88" t="s">
        <v>458</v>
      </c>
      <c r="AX1" s="88" t="s">
        <v>459</v>
      </c>
      <c r="AY1" s="88" t="s">
        <v>460</v>
      </c>
      <c r="AZ1" s="88" t="s">
        <v>461</v>
      </c>
      <c r="BA1" s="88" t="s">
        <v>462</v>
      </c>
      <c r="BB1" s="88" t="s">
        <v>463</v>
      </c>
      <c r="BC1" s="88" t="s">
        <v>464</v>
      </c>
      <c r="BD1" s="88" t="s">
        <v>465</v>
      </c>
    </row>
    <row r="2" spans="1:56" x14ac:dyDescent="0.25">
      <c r="A2" s="88">
        <v>1</v>
      </c>
      <c r="B2" s="88" t="s">
        <v>466</v>
      </c>
      <c r="C2" s="88" t="s">
        <v>467</v>
      </c>
      <c r="D2" s="88" t="s">
        <v>468</v>
      </c>
      <c r="E2" s="88" t="s">
        <v>469</v>
      </c>
      <c r="F2" s="88" t="s">
        <v>322</v>
      </c>
      <c r="G2" s="88" t="s">
        <v>470</v>
      </c>
      <c r="H2" s="88" t="s">
        <v>471</v>
      </c>
      <c r="I2" s="88" t="s">
        <v>472</v>
      </c>
      <c r="J2" s="90">
        <v>40387</v>
      </c>
      <c r="K2" s="88" t="s">
        <v>473</v>
      </c>
      <c r="L2" s="88" t="s">
        <v>474</v>
      </c>
      <c r="M2" s="88" t="s">
        <v>475</v>
      </c>
      <c r="N2" s="88" t="s">
        <v>476</v>
      </c>
      <c r="O2" s="88">
        <v>0</v>
      </c>
      <c r="P2" s="88" t="s">
        <v>477</v>
      </c>
      <c r="Q2" s="88" t="s">
        <v>244</v>
      </c>
      <c r="R2" s="88" t="s">
        <v>478</v>
      </c>
      <c r="S2" s="88" t="s">
        <v>479</v>
      </c>
      <c r="T2" s="88">
        <v>59.191429138183594</v>
      </c>
      <c r="U2" s="88">
        <v>7.5211801528930664</v>
      </c>
      <c r="V2" s="88">
        <v>73291</v>
      </c>
      <c r="W2" s="88">
        <v>6585339</v>
      </c>
      <c r="X2" s="88" t="s">
        <v>480</v>
      </c>
      <c r="Y2" s="88" t="s">
        <v>481</v>
      </c>
      <c r="Z2" s="88" t="s">
        <v>244</v>
      </c>
      <c r="AA2" s="88" t="s">
        <v>482</v>
      </c>
      <c r="AB2" s="88" t="s">
        <v>482</v>
      </c>
      <c r="AC2" s="88" t="s">
        <v>482</v>
      </c>
      <c r="AD2" s="88" t="s">
        <v>482</v>
      </c>
      <c r="AE2" s="88" t="s">
        <v>482</v>
      </c>
      <c r="AF2" s="90">
        <v>40421</v>
      </c>
      <c r="AG2" s="89"/>
      <c r="AH2" s="88" t="s">
        <v>483</v>
      </c>
      <c r="AI2" s="88" t="s">
        <v>244</v>
      </c>
      <c r="AJ2" s="88" t="s">
        <v>244</v>
      </c>
      <c r="AK2" s="88" t="s">
        <v>244</v>
      </c>
      <c r="AL2" s="88" t="s">
        <v>244</v>
      </c>
      <c r="AM2" s="88" t="s">
        <v>244</v>
      </c>
      <c r="AN2" s="88" t="s">
        <v>484</v>
      </c>
      <c r="AO2" s="88" t="s">
        <v>244</v>
      </c>
      <c r="AP2" s="88" t="s">
        <v>244</v>
      </c>
      <c r="AQ2" s="88" t="s">
        <v>244</v>
      </c>
      <c r="AR2" s="88" t="s">
        <v>244</v>
      </c>
      <c r="AS2" s="88" t="s">
        <v>244</v>
      </c>
      <c r="AT2" s="88" t="s">
        <v>244</v>
      </c>
      <c r="AU2" s="88" t="s">
        <v>244</v>
      </c>
      <c r="AV2" s="88" t="s">
        <v>244</v>
      </c>
      <c r="AW2" s="88" t="s">
        <v>244</v>
      </c>
      <c r="AX2" s="88">
        <v>300</v>
      </c>
      <c r="AY2" s="88">
        <v>300</v>
      </c>
      <c r="AZ2" s="88" t="s">
        <v>244</v>
      </c>
      <c r="BA2" s="88" t="s">
        <v>244</v>
      </c>
      <c r="BB2" s="88">
        <v>1</v>
      </c>
      <c r="BC2" s="88" t="s">
        <v>485</v>
      </c>
      <c r="BD2" s="88" t="s">
        <v>486</v>
      </c>
    </row>
    <row r="3" spans="1:56" x14ac:dyDescent="0.25">
      <c r="A3" s="88">
        <v>2</v>
      </c>
      <c r="B3" s="88" t="s">
        <v>466</v>
      </c>
      <c r="C3" s="88" t="s">
        <v>467</v>
      </c>
      <c r="D3" s="88" t="s">
        <v>468</v>
      </c>
      <c r="E3" s="88" t="s">
        <v>469</v>
      </c>
      <c r="F3" s="88" t="s">
        <v>322</v>
      </c>
      <c r="G3" s="88" t="s">
        <v>470</v>
      </c>
      <c r="H3" s="88" t="s">
        <v>471</v>
      </c>
      <c r="I3" s="88" t="s">
        <v>472</v>
      </c>
      <c r="J3" s="91">
        <v>40387</v>
      </c>
      <c r="K3" s="88" t="s">
        <v>473</v>
      </c>
      <c r="L3" s="88" t="s">
        <v>474</v>
      </c>
      <c r="M3" s="88" t="s">
        <v>475</v>
      </c>
      <c r="N3" s="88" t="s">
        <v>476</v>
      </c>
      <c r="O3" s="88">
        <v>0</v>
      </c>
      <c r="P3" s="88" t="s">
        <v>477</v>
      </c>
      <c r="Q3" s="88" t="s">
        <v>244</v>
      </c>
      <c r="R3" s="88" t="s">
        <v>478</v>
      </c>
      <c r="S3" s="88" t="s">
        <v>487</v>
      </c>
      <c r="T3" s="88">
        <v>59.191249847412109</v>
      </c>
      <c r="U3" s="88">
        <v>7.5211901664733887</v>
      </c>
      <c r="V3" s="88">
        <v>73289</v>
      </c>
      <c r="W3" s="88">
        <v>6585319</v>
      </c>
      <c r="X3" s="88" t="s">
        <v>488</v>
      </c>
      <c r="Y3" s="88" t="s">
        <v>481</v>
      </c>
      <c r="Z3" s="88" t="s">
        <v>244</v>
      </c>
      <c r="AA3" s="88" t="s">
        <v>482</v>
      </c>
      <c r="AB3" s="88" t="s">
        <v>482</v>
      </c>
      <c r="AC3" s="88" t="s">
        <v>482</v>
      </c>
      <c r="AD3" s="88" t="s">
        <v>482</v>
      </c>
      <c r="AE3" s="88" t="s">
        <v>482</v>
      </c>
      <c r="AF3" s="90">
        <v>40424</v>
      </c>
      <c r="AG3" s="89"/>
      <c r="AH3" s="88" t="s">
        <v>489</v>
      </c>
      <c r="AI3" s="88" t="s">
        <v>244</v>
      </c>
      <c r="AJ3" s="88" t="s">
        <v>244</v>
      </c>
      <c r="AK3" s="88" t="s">
        <v>244</v>
      </c>
      <c r="AL3" s="88" t="s">
        <v>244</v>
      </c>
      <c r="AM3" s="88" t="s">
        <v>244</v>
      </c>
      <c r="AN3" s="88" t="s">
        <v>490</v>
      </c>
      <c r="AO3" s="88" t="s">
        <v>244</v>
      </c>
      <c r="AP3" s="88" t="s">
        <v>244</v>
      </c>
      <c r="AQ3" s="88" t="s">
        <v>244</v>
      </c>
      <c r="AR3" s="88" t="s">
        <v>244</v>
      </c>
      <c r="AS3" s="88" t="s">
        <v>244</v>
      </c>
      <c r="AT3" s="88" t="s">
        <v>244</v>
      </c>
      <c r="AU3" s="88" t="s">
        <v>244</v>
      </c>
      <c r="AV3" s="88" t="s">
        <v>244</v>
      </c>
      <c r="AW3" s="88" t="s">
        <v>244</v>
      </c>
      <c r="AX3" s="88">
        <v>300</v>
      </c>
      <c r="AY3" s="88">
        <v>300</v>
      </c>
      <c r="AZ3" s="88" t="s">
        <v>244</v>
      </c>
      <c r="BA3" s="88" t="s">
        <v>244</v>
      </c>
      <c r="BB3" s="88">
        <v>1</v>
      </c>
      <c r="BC3" s="88" t="s">
        <v>485</v>
      </c>
      <c r="BD3" s="88" t="s">
        <v>486</v>
      </c>
    </row>
    <row r="4" spans="1:56" x14ac:dyDescent="0.25">
      <c r="A4" s="88">
        <v>3</v>
      </c>
      <c r="B4" s="88" t="s">
        <v>466</v>
      </c>
      <c r="C4" s="88" t="s">
        <v>467</v>
      </c>
      <c r="D4" s="88" t="s">
        <v>468</v>
      </c>
      <c r="E4" s="88" t="s">
        <v>469</v>
      </c>
      <c r="F4" s="88" t="s">
        <v>322</v>
      </c>
      <c r="G4" s="88" t="s">
        <v>470</v>
      </c>
      <c r="H4" s="88" t="s">
        <v>471</v>
      </c>
      <c r="I4" s="88" t="s">
        <v>472</v>
      </c>
      <c r="J4" s="91">
        <v>40387</v>
      </c>
      <c r="K4" s="88" t="s">
        <v>473</v>
      </c>
      <c r="L4" s="88" t="s">
        <v>474</v>
      </c>
      <c r="M4" s="88" t="s">
        <v>475</v>
      </c>
      <c r="N4" s="88" t="s">
        <v>476</v>
      </c>
      <c r="O4" s="88">
        <v>0</v>
      </c>
      <c r="P4" s="88" t="s">
        <v>477</v>
      </c>
      <c r="Q4" s="88" t="s">
        <v>244</v>
      </c>
      <c r="R4" s="88" t="s">
        <v>478</v>
      </c>
      <c r="S4" s="88" t="s">
        <v>491</v>
      </c>
      <c r="T4" s="88">
        <v>59.19097900390625</v>
      </c>
      <c r="U4" s="88">
        <v>7.5212001800537109</v>
      </c>
      <c r="V4" s="88">
        <v>73286</v>
      </c>
      <c r="W4" s="88">
        <v>6585289</v>
      </c>
      <c r="X4" s="88" t="s">
        <v>492</v>
      </c>
      <c r="Y4" s="88" t="s">
        <v>481</v>
      </c>
      <c r="Z4" s="88" t="s">
        <v>244</v>
      </c>
      <c r="AA4" s="88" t="s">
        <v>482</v>
      </c>
      <c r="AB4" s="88" t="s">
        <v>482</v>
      </c>
      <c r="AC4" s="88" t="s">
        <v>482</v>
      </c>
      <c r="AD4" s="88" t="s">
        <v>482</v>
      </c>
      <c r="AE4" s="88" t="s">
        <v>482</v>
      </c>
      <c r="AF4" s="91">
        <v>40424</v>
      </c>
      <c r="AG4" s="89"/>
      <c r="AH4" s="88" t="s">
        <v>493</v>
      </c>
      <c r="AI4" s="88" t="s">
        <v>244</v>
      </c>
      <c r="AJ4" s="88" t="s">
        <v>244</v>
      </c>
      <c r="AK4" s="88" t="s">
        <v>244</v>
      </c>
      <c r="AL4" s="88" t="s">
        <v>244</v>
      </c>
      <c r="AM4" s="88" t="s">
        <v>244</v>
      </c>
      <c r="AN4" s="88" t="s">
        <v>494</v>
      </c>
      <c r="AO4" s="88" t="s">
        <v>244</v>
      </c>
      <c r="AP4" s="88" t="s">
        <v>244</v>
      </c>
      <c r="AQ4" s="88" t="s">
        <v>244</v>
      </c>
      <c r="AR4" s="88" t="s">
        <v>244</v>
      </c>
      <c r="AS4" s="88" t="s">
        <v>244</v>
      </c>
      <c r="AT4" s="88" t="s">
        <v>244</v>
      </c>
      <c r="AU4" s="88" t="s">
        <v>244</v>
      </c>
      <c r="AV4" s="88" t="s">
        <v>244</v>
      </c>
      <c r="AW4" s="88" t="s">
        <v>244</v>
      </c>
      <c r="AX4" s="88">
        <v>300</v>
      </c>
      <c r="AY4" s="88">
        <v>300</v>
      </c>
      <c r="AZ4" s="88" t="s">
        <v>244</v>
      </c>
      <c r="BA4" s="88" t="s">
        <v>244</v>
      </c>
      <c r="BB4" s="88">
        <v>1</v>
      </c>
      <c r="BC4" s="88" t="s">
        <v>485</v>
      </c>
      <c r="BD4" s="88" t="s">
        <v>486</v>
      </c>
    </row>
    <row r="5" spans="1:56" x14ac:dyDescent="0.25">
      <c r="A5" s="88">
        <v>4</v>
      </c>
      <c r="B5" s="88" t="s">
        <v>466</v>
      </c>
      <c r="C5" s="88" t="s">
        <v>467</v>
      </c>
      <c r="D5" s="88" t="s">
        <v>468</v>
      </c>
      <c r="E5" s="88" t="s">
        <v>469</v>
      </c>
      <c r="F5" s="88" t="s">
        <v>322</v>
      </c>
      <c r="G5" s="88" t="s">
        <v>470</v>
      </c>
      <c r="H5" s="88" t="s">
        <v>471</v>
      </c>
      <c r="I5" s="88" t="s">
        <v>472</v>
      </c>
      <c r="J5" s="91">
        <v>40387</v>
      </c>
      <c r="K5" s="88" t="s">
        <v>473</v>
      </c>
      <c r="L5" s="88" t="s">
        <v>474</v>
      </c>
      <c r="M5" s="88" t="s">
        <v>475</v>
      </c>
      <c r="N5" s="88" t="s">
        <v>476</v>
      </c>
      <c r="O5" s="88">
        <v>0</v>
      </c>
      <c r="P5" s="88" t="s">
        <v>477</v>
      </c>
      <c r="Q5" s="88" t="s">
        <v>244</v>
      </c>
      <c r="R5" s="88" t="s">
        <v>478</v>
      </c>
      <c r="S5" s="88" t="s">
        <v>495</v>
      </c>
      <c r="T5" s="88">
        <v>59.192249298095703</v>
      </c>
      <c r="U5" s="88">
        <v>7.521669864654541</v>
      </c>
      <c r="V5" s="88">
        <v>73329</v>
      </c>
      <c r="W5" s="88">
        <v>6585427</v>
      </c>
      <c r="X5" s="88" t="s">
        <v>496</v>
      </c>
      <c r="Y5" s="88" t="s">
        <v>481</v>
      </c>
      <c r="Z5" s="88" t="s">
        <v>244</v>
      </c>
      <c r="AA5" s="88" t="s">
        <v>482</v>
      </c>
      <c r="AB5" s="88" t="s">
        <v>482</v>
      </c>
      <c r="AC5" s="88" t="s">
        <v>482</v>
      </c>
      <c r="AD5" s="88" t="s">
        <v>482</v>
      </c>
      <c r="AE5" s="88" t="s">
        <v>482</v>
      </c>
      <c r="AF5" s="91">
        <v>40421</v>
      </c>
      <c r="AG5" s="89"/>
      <c r="AH5" s="88" t="s">
        <v>497</v>
      </c>
      <c r="AI5" s="88" t="s">
        <v>244</v>
      </c>
      <c r="AJ5" s="88" t="s">
        <v>244</v>
      </c>
      <c r="AK5" s="88" t="s">
        <v>244</v>
      </c>
      <c r="AL5" s="88" t="s">
        <v>244</v>
      </c>
      <c r="AM5" s="88" t="s">
        <v>244</v>
      </c>
      <c r="AN5" s="88" t="s">
        <v>498</v>
      </c>
      <c r="AO5" s="88" t="s">
        <v>244</v>
      </c>
      <c r="AP5" s="88" t="s">
        <v>244</v>
      </c>
      <c r="AQ5" s="88" t="s">
        <v>244</v>
      </c>
      <c r="AR5" s="88" t="s">
        <v>244</v>
      </c>
      <c r="AS5" s="88" t="s">
        <v>244</v>
      </c>
      <c r="AT5" s="88" t="s">
        <v>244</v>
      </c>
      <c r="AU5" s="88" t="s">
        <v>244</v>
      </c>
      <c r="AV5" s="88" t="s">
        <v>244</v>
      </c>
      <c r="AW5" s="88" t="s">
        <v>244</v>
      </c>
      <c r="AX5" s="88">
        <v>300</v>
      </c>
      <c r="AY5" s="88">
        <v>300</v>
      </c>
      <c r="AZ5" s="88" t="s">
        <v>244</v>
      </c>
      <c r="BA5" s="88" t="s">
        <v>244</v>
      </c>
      <c r="BB5" s="88">
        <v>1</v>
      </c>
      <c r="BC5" s="88" t="s">
        <v>485</v>
      </c>
      <c r="BD5" s="88" t="s">
        <v>486</v>
      </c>
    </row>
    <row r="6" spans="1:56" x14ac:dyDescent="0.25">
      <c r="A6" s="88">
        <v>5</v>
      </c>
      <c r="B6" s="88" t="s">
        <v>466</v>
      </c>
      <c r="C6" s="88" t="s">
        <v>467</v>
      </c>
      <c r="D6" s="88" t="s">
        <v>468</v>
      </c>
      <c r="E6" s="88" t="s">
        <v>469</v>
      </c>
      <c r="F6" s="88" t="s">
        <v>322</v>
      </c>
      <c r="G6" s="88" t="s">
        <v>470</v>
      </c>
      <c r="H6" s="88" t="s">
        <v>471</v>
      </c>
      <c r="I6" s="88" t="s">
        <v>472</v>
      </c>
      <c r="J6" s="91">
        <v>40387</v>
      </c>
      <c r="K6" s="88" t="s">
        <v>473</v>
      </c>
      <c r="L6" s="88" t="s">
        <v>474</v>
      </c>
      <c r="M6" s="88" t="s">
        <v>475</v>
      </c>
      <c r="N6" s="88" t="s">
        <v>476</v>
      </c>
      <c r="O6" s="88">
        <v>0</v>
      </c>
      <c r="P6" s="88" t="s">
        <v>477</v>
      </c>
      <c r="Q6" s="88" t="s">
        <v>244</v>
      </c>
      <c r="R6" s="88" t="s">
        <v>478</v>
      </c>
      <c r="S6" s="88" t="s">
        <v>499</v>
      </c>
      <c r="T6" s="88">
        <v>59.190811157226563</v>
      </c>
      <c r="U6" s="88">
        <v>7.5217299461364746</v>
      </c>
      <c r="V6" s="88">
        <v>73314</v>
      </c>
      <c r="W6" s="88">
        <v>6585267</v>
      </c>
      <c r="X6" s="88" t="s">
        <v>500</v>
      </c>
      <c r="Y6" s="88" t="s">
        <v>481</v>
      </c>
      <c r="Z6" s="88" t="s">
        <v>244</v>
      </c>
      <c r="AA6" s="88" t="s">
        <v>482</v>
      </c>
      <c r="AB6" s="88" t="s">
        <v>482</v>
      </c>
      <c r="AC6" s="88" t="s">
        <v>482</v>
      </c>
      <c r="AD6" s="88" t="s">
        <v>482</v>
      </c>
      <c r="AE6" s="88" t="s">
        <v>482</v>
      </c>
      <c r="AF6" s="91">
        <v>40421</v>
      </c>
      <c r="AG6" s="89"/>
      <c r="AH6" s="88" t="s">
        <v>501</v>
      </c>
      <c r="AI6" s="88" t="s">
        <v>244</v>
      </c>
      <c r="AJ6" s="88" t="s">
        <v>244</v>
      </c>
      <c r="AK6" s="88" t="s">
        <v>244</v>
      </c>
      <c r="AL6" s="88" t="s">
        <v>244</v>
      </c>
      <c r="AM6" s="88" t="s">
        <v>244</v>
      </c>
      <c r="AN6" s="88" t="s">
        <v>502</v>
      </c>
      <c r="AO6" s="88" t="s">
        <v>244</v>
      </c>
      <c r="AP6" s="88" t="s">
        <v>244</v>
      </c>
      <c r="AQ6" s="88" t="s">
        <v>244</v>
      </c>
      <c r="AR6" s="88" t="s">
        <v>244</v>
      </c>
      <c r="AS6" s="88" t="s">
        <v>244</v>
      </c>
      <c r="AT6" s="88" t="s">
        <v>244</v>
      </c>
      <c r="AU6" s="88" t="s">
        <v>244</v>
      </c>
      <c r="AV6" s="88" t="s">
        <v>244</v>
      </c>
      <c r="AW6" s="88" t="s">
        <v>244</v>
      </c>
      <c r="AX6" s="88">
        <v>300</v>
      </c>
      <c r="AY6" s="88">
        <v>300</v>
      </c>
      <c r="AZ6" s="88" t="s">
        <v>244</v>
      </c>
      <c r="BA6" s="88" t="s">
        <v>244</v>
      </c>
      <c r="BB6" s="88">
        <v>1</v>
      </c>
      <c r="BC6" s="88" t="s">
        <v>485</v>
      </c>
      <c r="BD6" s="88" t="s">
        <v>486</v>
      </c>
    </row>
    <row r="7" spans="1:56" x14ac:dyDescent="0.25">
      <c r="A7" s="88">
        <v>6</v>
      </c>
      <c r="B7" s="88" t="s">
        <v>466</v>
      </c>
      <c r="C7" s="88" t="s">
        <v>467</v>
      </c>
      <c r="D7" s="88" t="s">
        <v>468</v>
      </c>
      <c r="E7" s="88" t="s">
        <v>469</v>
      </c>
      <c r="F7" s="88" t="s">
        <v>322</v>
      </c>
      <c r="G7" s="88" t="s">
        <v>470</v>
      </c>
      <c r="H7" s="88" t="s">
        <v>471</v>
      </c>
      <c r="I7" s="88" t="s">
        <v>503</v>
      </c>
      <c r="J7" s="91">
        <v>41002</v>
      </c>
      <c r="K7" s="88" t="s">
        <v>473</v>
      </c>
      <c r="L7" s="88" t="s">
        <v>474</v>
      </c>
      <c r="M7" s="88" t="s">
        <v>475</v>
      </c>
      <c r="N7" s="88" t="s">
        <v>476</v>
      </c>
      <c r="O7" s="88">
        <v>0</v>
      </c>
      <c r="P7" s="88" t="s">
        <v>477</v>
      </c>
      <c r="Q7" s="88" t="s">
        <v>244</v>
      </c>
      <c r="R7" s="88" t="s">
        <v>478</v>
      </c>
      <c r="S7" s="88" t="s">
        <v>504</v>
      </c>
      <c r="T7" s="88">
        <v>59.190090179443359</v>
      </c>
      <c r="U7" s="88">
        <v>7.5219402313232422</v>
      </c>
      <c r="V7" s="88">
        <v>73317</v>
      </c>
      <c r="W7" s="88">
        <v>6585186</v>
      </c>
      <c r="X7" s="88" t="s">
        <v>505</v>
      </c>
      <c r="Y7" s="88" t="s">
        <v>481</v>
      </c>
      <c r="Z7" s="88" t="s">
        <v>244</v>
      </c>
      <c r="AA7" s="88" t="s">
        <v>482</v>
      </c>
      <c r="AB7" s="88" t="s">
        <v>482</v>
      </c>
      <c r="AC7" s="88" t="s">
        <v>482</v>
      </c>
      <c r="AD7" s="88" t="s">
        <v>482</v>
      </c>
      <c r="AE7" s="88" t="s">
        <v>482</v>
      </c>
      <c r="AF7" s="91">
        <v>41550</v>
      </c>
      <c r="AG7" s="89"/>
      <c r="AH7" s="88" t="s">
        <v>506</v>
      </c>
      <c r="AI7" s="88" t="s">
        <v>244</v>
      </c>
      <c r="AJ7" s="88" t="s">
        <v>244</v>
      </c>
      <c r="AK7" s="88" t="s">
        <v>244</v>
      </c>
      <c r="AL7" s="88" t="s">
        <v>244</v>
      </c>
      <c r="AM7" s="88" t="s">
        <v>244</v>
      </c>
      <c r="AN7" s="88" t="s">
        <v>507</v>
      </c>
      <c r="AO7" s="88" t="s">
        <v>244</v>
      </c>
      <c r="AP7" s="88" t="s">
        <v>244</v>
      </c>
      <c r="AQ7" s="88" t="s">
        <v>244</v>
      </c>
      <c r="AR7" s="88" t="s">
        <v>244</v>
      </c>
      <c r="AS7" s="88" t="s">
        <v>244</v>
      </c>
      <c r="AT7" s="88" t="s">
        <v>244</v>
      </c>
      <c r="AU7" s="88" t="s">
        <v>244</v>
      </c>
      <c r="AV7" s="88" t="s">
        <v>244</v>
      </c>
      <c r="AW7" s="88" t="s">
        <v>244</v>
      </c>
      <c r="AX7" s="88">
        <v>300</v>
      </c>
      <c r="AY7" s="88">
        <v>300</v>
      </c>
      <c r="AZ7" s="88" t="s">
        <v>244</v>
      </c>
      <c r="BA7" s="88" t="s">
        <v>244</v>
      </c>
      <c r="BB7" s="88">
        <v>1</v>
      </c>
      <c r="BC7" s="88" t="s">
        <v>485</v>
      </c>
      <c r="BD7" s="88" t="s">
        <v>486</v>
      </c>
    </row>
    <row r="8" spans="1:56" x14ac:dyDescent="0.25">
      <c r="A8" s="88">
        <v>7</v>
      </c>
      <c r="B8" s="88" t="s">
        <v>508</v>
      </c>
      <c r="C8" s="88" t="s">
        <v>509</v>
      </c>
      <c r="D8" s="88" t="s">
        <v>468</v>
      </c>
      <c r="E8" s="88" t="s">
        <v>469</v>
      </c>
      <c r="F8" s="88" t="s">
        <v>322</v>
      </c>
      <c r="G8" s="88" t="s">
        <v>470</v>
      </c>
      <c r="H8" s="88" t="s">
        <v>471</v>
      </c>
      <c r="I8" s="88" t="s">
        <v>503</v>
      </c>
      <c r="J8" s="91">
        <v>41002</v>
      </c>
      <c r="K8" s="88" t="s">
        <v>473</v>
      </c>
      <c r="L8" s="88" t="s">
        <v>510</v>
      </c>
      <c r="M8" s="88" t="s">
        <v>475</v>
      </c>
      <c r="N8" s="88" t="s">
        <v>476</v>
      </c>
      <c r="O8" s="88">
        <v>0</v>
      </c>
      <c r="P8" s="88" t="s">
        <v>477</v>
      </c>
      <c r="Q8" s="88" t="s">
        <v>503</v>
      </c>
      <c r="R8" s="88" t="s">
        <v>478</v>
      </c>
      <c r="S8" s="88" t="s">
        <v>507</v>
      </c>
      <c r="T8" s="88">
        <v>59.190067291259766</v>
      </c>
      <c r="U8" s="88">
        <v>7.5219058990478516</v>
      </c>
      <c r="V8" s="88">
        <v>73315</v>
      </c>
      <c r="W8" s="88">
        <v>6585184</v>
      </c>
      <c r="X8" s="88" t="s">
        <v>511</v>
      </c>
      <c r="Y8" s="88" t="s">
        <v>481</v>
      </c>
      <c r="Z8" s="88" t="s">
        <v>244</v>
      </c>
      <c r="AA8" s="88" t="s">
        <v>482</v>
      </c>
      <c r="AB8" s="88" t="s">
        <v>482</v>
      </c>
      <c r="AC8" s="88" t="s">
        <v>482</v>
      </c>
      <c r="AD8" s="88" t="s">
        <v>482</v>
      </c>
      <c r="AE8" s="88" t="s">
        <v>482</v>
      </c>
      <c r="AF8" s="91">
        <v>43160</v>
      </c>
      <c r="AG8" s="90">
        <v>41002</v>
      </c>
      <c r="AH8" s="88" t="s">
        <v>507</v>
      </c>
      <c r="AI8" s="88" t="s">
        <v>244</v>
      </c>
      <c r="AJ8" s="88" t="s">
        <v>244</v>
      </c>
      <c r="AK8" s="88" t="s">
        <v>244</v>
      </c>
      <c r="AL8" s="88" t="s">
        <v>244</v>
      </c>
      <c r="AM8" s="88" t="s">
        <v>244</v>
      </c>
      <c r="AN8" s="88" t="s">
        <v>244</v>
      </c>
      <c r="AO8" s="88" t="s">
        <v>507</v>
      </c>
      <c r="AP8" s="88" t="s">
        <v>244</v>
      </c>
      <c r="AQ8" s="88" t="s">
        <v>244</v>
      </c>
      <c r="AR8" s="88" t="s">
        <v>244</v>
      </c>
      <c r="AS8" s="88" t="s">
        <v>244</v>
      </c>
      <c r="AT8" s="88" t="s">
        <v>244</v>
      </c>
      <c r="AU8" s="88" t="s">
        <v>244</v>
      </c>
      <c r="AV8" s="88" t="s">
        <v>244</v>
      </c>
      <c r="AW8" s="88" t="s">
        <v>244</v>
      </c>
      <c r="AX8" s="88">
        <v>0</v>
      </c>
      <c r="AY8" s="88">
        <v>300</v>
      </c>
      <c r="AZ8" s="88" t="s">
        <v>244</v>
      </c>
      <c r="BA8" s="88" t="s">
        <v>244</v>
      </c>
      <c r="BB8" s="88">
        <v>59</v>
      </c>
      <c r="BC8" s="88" t="s">
        <v>508</v>
      </c>
      <c r="BD8" s="88" t="s">
        <v>512</v>
      </c>
    </row>
    <row r="9" spans="1:56" x14ac:dyDescent="0.25">
      <c r="A9" s="88"/>
      <c r="B9" s="88"/>
      <c r="C9" s="88"/>
      <c r="D9" s="88"/>
      <c r="E9" s="88"/>
      <c r="F9" s="88"/>
      <c r="G9" s="88"/>
      <c r="H9" s="88"/>
      <c r="I9" s="88"/>
      <c r="J9" s="89"/>
      <c r="K9" s="88" t="s">
        <v>513</v>
      </c>
      <c r="L9" s="88"/>
      <c r="M9" s="88"/>
      <c r="N9" s="88"/>
      <c r="O9" s="88"/>
      <c r="P9" s="88"/>
      <c r="Q9" s="88"/>
      <c r="R9" s="88"/>
      <c r="S9" s="88"/>
      <c r="T9" s="88"/>
      <c r="U9" s="88"/>
      <c r="V9" s="88">
        <v>522618</v>
      </c>
      <c r="W9" s="88">
        <v>8722842</v>
      </c>
      <c r="X9" s="88"/>
      <c r="Y9" s="88"/>
      <c r="Z9" s="88"/>
      <c r="AA9" s="88"/>
      <c r="AB9" s="88"/>
      <c r="AC9" s="88"/>
      <c r="AD9" s="88"/>
      <c r="AE9" s="88"/>
      <c r="AF9" s="89"/>
      <c r="AG9" s="89"/>
      <c r="AH9" s="88"/>
      <c r="AI9" s="88"/>
      <c r="AJ9" s="88"/>
      <c r="AK9" s="88"/>
      <c r="AL9" s="88"/>
      <c r="AM9" s="88"/>
      <c r="AN9" s="88"/>
      <c r="AO9" s="88"/>
      <c r="AP9" s="88"/>
      <c r="AQ9" s="88"/>
      <c r="AR9" s="88"/>
      <c r="AS9" s="88"/>
      <c r="AT9" s="88"/>
      <c r="AU9" s="88"/>
      <c r="AV9" s="88"/>
      <c r="AW9" s="88"/>
      <c r="AX9" s="88"/>
      <c r="AY9" s="88"/>
      <c r="AZ9" s="88"/>
      <c r="BA9" s="88"/>
      <c r="BB9" s="88"/>
      <c r="BC9" s="88"/>
      <c r="BD9" s="88"/>
    </row>
    <row r="10" spans="1:56" x14ac:dyDescent="0.25">
      <c r="A10" s="88"/>
      <c r="B10" s="88"/>
      <c r="C10" s="88"/>
      <c r="D10" s="88"/>
      <c r="E10" s="88"/>
      <c r="F10" s="88"/>
      <c r="G10" s="88"/>
      <c r="H10" s="88"/>
      <c r="I10" s="88"/>
      <c r="J10" s="89"/>
      <c r="K10" s="88" t="s">
        <v>514</v>
      </c>
      <c r="L10" s="88"/>
      <c r="M10" s="88"/>
      <c r="N10" s="88"/>
      <c r="O10" s="88"/>
      <c r="P10" s="88"/>
      <c r="Q10" s="88"/>
      <c r="R10" s="88"/>
      <c r="S10" s="88"/>
      <c r="T10" s="88"/>
      <c r="U10" s="88"/>
      <c r="V10" s="88">
        <v>502714</v>
      </c>
      <c r="W10" s="88">
        <v>8670134</v>
      </c>
      <c r="X10" s="88"/>
      <c r="Y10" s="88"/>
      <c r="Z10" s="88"/>
      <c r="AA10" s="88"/>
      <c r="AB10" s="88"/>
      <c r="AC10" s="88"/>
      <c r="AD10" s="88"/>
      <c r="AE10" s="88"/>
      <c r="AF10" s="89"/>
      <c r="AG10" s="89"/>
      <c r="AH10" s="88"/>
      <c r="AI10" s="88"/>
      <c r="AJ10" s="88"/>
      <c r="AK10" s="88"/>
      <c r="AL10" s="88"/>
      <c r="AM10" s="88"/>
      <c r="AN10" s="88"/>
      <c r="AO10" s="88"/>
      <c r="AP10" s="88"/>
      <c r="AQ10" s="88"/>
      <c r="AR10" s="88"/>
      <c r="AS10" s="88"/>
      <c r="AT10" s="88"/>
      <c r="AU10" s="88"/>
      <c r="AV10" s="88"/>
      <c r="AW10" s="88"/>
      <c r="AX10" s="88"/>
      <c r="AY10" s="88"/>
      <c r="AZ10" s="88"/>
      <c r="BA10" s="88"/>
      <c r="BB10" s="88"/>
      <c r="BC10" s="88"/>
      <c r="BD10" s="8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election activeCell="A15" sqref="A15"/>
    </sheetView>
  </sheetViews>
  <sheetFormatPr defaultRowHeight="15" x14ac:dyDescent="0.25"/>
  <cols>
    <col min="1" max="1" width="112.42578125" customWidth="1"/>
  </cols>
  <sheetData>
    <row r="1" spans="1:1" ht="30" x14ac:dyDescent="0.25">
      <c r="A1" s="53" t="s">
        <v>373</v>
      </c>
    </row>
    <row r="2" spans="1:1" ht="30" x14ac:dyDescent="0.25">
      <c r="A2" s="50" t="s">
        <v>341</v>
      </c>
    </row>
    <row r="3" spans="1:1" ht="75" x14ac:dyDescent="0.25">
      <c r="A3" s="50" t="s">
        <v>342</v>
      </c>
    </row>
    <row r="4" spans="1:1" ht="30" x14ac:dyDescent="0.25">
      <c r="A4" s="50" t="s">
        <v>343</v>
      </c>
    </row>
    <row r="5" spans="1:1" ht="30" x14ac:dyDescent="0.25">
      <c r="A5" s="50" t="s">
        <v>344</v>
      </c>
    </row>
    <row r="6" spans="1:1" x14ac:dyDescent="0.25">
      <c r="A6" s="50" t="s">
        <v>345</v>
      </c>
    </row>
    <row r="7" spans="1:1" x14ac:dyDescent="0.25">
      <c r="A7" s="50" t="s">
        <v>346</v>
      </c>
    </row>
    <row r="8" spans="1:1" ht="30" x14ac:dyDescent="0.25">
      <c r="A8" s="50" t="s">
        <v>347</v>
      </c>
    </row>
    <row r="9" spans="1:1" ht="30" x14ac:dyDescent="0.25">
      <c r="A9" s="50" t="s">
        <v>352</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2019-02-18T09:43:47Z</dcterms:modified>
</cp:coreProperties>
</file>